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795" tabRatio="858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typer'!$A$1:$H$73</definedName>
    <definedName name="_xlnm.Print_Area" localSheetId="7">'2.3 Foreninger nettokøb og flow'!$A$1:$R$49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<sst xmlns="http://schemas.openxmlformats.org/spreadsheetml/2006/main" count="607" uniqueCount="255">
  <si>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</si>
  <si>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</si>
  <si>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</si>
  <si>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</si>
  <si>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</si>
  <si>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</si>
  <si>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</si>
  <si>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</si>
  <si>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</si>
  <si>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</si>
  <si>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</si>
  <si>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</si>
  <si>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</si>
  <si>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</si>
  <si>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</si>
  <si>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</si>
  <si>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</si>
  <si>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</si>
  <si>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</si>
  <si>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</si>
  <si>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</si>
  <si>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</si>
  <si>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</si>
  <si>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</si>
  <si>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</si>
  <si>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</si>
  <si>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</si>
  <si>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</si>
  <si>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</si>
  <si>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</si>
  <si>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</si>
  <si>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</si>
  <si>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</si>
  <si>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</si>
  <si>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</si>
  <si>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</si>
  <si>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</si>
  <si>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</si>
  <si>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</si>
  <si>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</si>
  <si>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</si>
  <si>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</si>
  <si>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</si>
  <si>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</si>
  <si>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</si>
  <si>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</si>
  <si>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</si>
  <si>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</si>
  <si>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</si>
  <si>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</si>
  <si>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</si>
  <si>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</si>
  <si>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</si>
  <si>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</si>
  <si>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</si>
  <si>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</si>
  <si>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</si>
  <si>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</si>
  <si>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</si>
  <si>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</si>
  <si>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</si>
  <si>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</si>
  <si>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</si>
  <si>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</si>
  <si>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</si>
  <si>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</si>
  <si>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</si>
  <si>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</si>
  <si>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</si>
  <si>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</si>
  <si>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</si>
  <si>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</si>
  <si>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</si>
  <si>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</si>
  <si>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</si>
  <si>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</si>
  <si>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</si>
  <si>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</si>
  <si>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</si>
  <si>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</si>
  <si>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</si>
  <si>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</si>
  <si>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</si>
  <si>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</si>
  <si>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</si>
  <si>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</si>
  <si>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</si>
  <si>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</si>
  <si>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</si>
  <si>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</si>
  <si>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</si>
  <si>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</si>
  <si>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</si>
  <si>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</si>
  <si>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</si>
  <si>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</si>
  <si>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</si>
  <si>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</si>
  <si>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</si>
  <si>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</si>
  <si>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</si>
  <si>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</si>
  <si>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</si>
  <si>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</si>
  <si>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</si>
  <si>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</si>
  <si>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</si>
  <si>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</si>
  <si>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</si>
  <si>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</si>
  <si>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</si>
  <si>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</si>
  <si>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</si>
  <si>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</si>
  <si>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</si>
  <si>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</si>
  <si>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</si>
  <si>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</si>
  <si>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</si>
  <si>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</si>
  <si>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</si>
  <si>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</si>
  <si>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</si>
  <si>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</si>
  <si>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</si>
  <si>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</si>
  <si>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</si>
  <si>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</si>
  <si>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</si>
  <si>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</si>
  <si>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</si>
  <si>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</si>
  <si>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</si>
  <si>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</si>
  <si>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</si>
  <si>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</si>
  <si>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</si>
  <si>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</si>
  <si>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</si>
  <si>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</si>
  <si>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</si>
  <si>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</si>
  <si>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</si>
  <si>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</si>
  <si>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</si>
  <si>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</si>
  <si>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</si>
  <si>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</si>
  <si>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</si>
  <si>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</si>
  <si>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</si>
  <si>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</si>
  <si>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</si>
  <si>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</si>
  <si>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</si>
  <si>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</si>
  <si>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</si>
  <si>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</si>
  <si>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</si>
  <si>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</si>
  <si>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</si>
  <si>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</si>
  <si>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</si>
  <si>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</si>
  <si>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</si>
  <si>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</si>
  <si>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</si>
  <si>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</si>
  <si>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</si>
  <si>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</si>
  <si>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</si>
  <si>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</si>
  <si>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</si>
  <si>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</si>
  <si>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</si>
  <si>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</si>
  <si>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</si>
  <si>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</si>
  <si>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</si>
  <si>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</si>
  <si>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</si>
  <si>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</si>
  <si>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</si>
  <si>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</si>
  <si>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</si>
  <si>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</si>
  <si>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</si>
  <si>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</si>
  <si>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</si>
  <si>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</si>
  <si>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</si>
  <si>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</si>
  <si>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</si>
  <si>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</si>
  <si>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</si>
  <si>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</si>
  <si>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</si>
  <si>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</si>
  <si>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</si>
  <si>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</si>
  <si>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</si>
  <si>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</si>
  <si>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</si>
  <si>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</si>
  <si>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</si>
  <si>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</si>
  <si>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</si>
  <si>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</si>
  <si>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</si>
  <si>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</si>
  <si>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</si>
  <si>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</si>
  <si>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</si>
  <si>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</si>
  <si>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</si>
  <si>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</si>
  <si>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</si>
  <si>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</si>
  <si>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</si>
  <si>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</si>
  <si>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</si>
  <si>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</si>
  <si>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</si>
  <si>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</si>
  <si>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</si>
  <si>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</si>
  <si>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</si>
  <si>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</si>
  <si>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</si>
  <si>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</si>
  <si>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</si>
  <si>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</si>
  <si>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</si>
  <si>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</si>
  <si>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</si>
  <si>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</si>
  <si>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</si>
  <si>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</si>
  <si>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</si>
  <si>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</si>
  <si>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</si>
  <si>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</si>
  <si>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</si>
  <si>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</si>
  <si>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</si>
  <si>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</si>
  <si>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</si>
  <si>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</si>
  <si>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</si>
  <si>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</si>
  <si>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</si>
  <si>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</si>
  <si>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marts</t>
  </si>
  <si>
    <t>Investering Danmarks markedsstatistik 30.4.2019</t>
  </si>
  <si>
    <t>april</t>
  </si>
</sst>
</file>

<file path=xl/styles.xml><?xml version="1.0" encoding="utf-8"?>
<styleSheet xmlns="http://schemas.openxmlformats.org/spreadsheetml/2006/main">
  <numFmts count="6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mmmm\ yyyy"/>
    <numFmt numFmtId="197" formatCode="mm/yy"/>
    <numFmt numFmtId="198" formatCode="_(* #,##0.00_);_(* \(#,##0.00\);_(* \-??_);_(@_)"/>
    <numFmt numFmtId="199" formatCode="&quot;Ja&quot;;&quot;Ja&quot;;&quot;Nej&quot;"/>
    <numFmt numFmtId="200" formatCode="&quot;Sand&quot;;&quot;Sand&quot;;&quot;Falsk&quot;"/>
    <numFmt numFmtId="201" formatCode="&quot;Til&quot;;&quot;Til&quot;;&quot;Fra&quot;"/>
    <numFmt numFmtId="202" formatCode="[$€-2]\ #.##000_);[Red]\([$€-2]\ #.##000\)"/>
    <numFmt numFmtId="203" formatCode="[$-406]d\.\ mmmm\ yyyy"/>
    <numFmt numFmtId="204" formatCode="dd/mm/yy;@"/>
    <numFmt numFmtId="205" formatCode="&quot;Sandt&quot;;&quot;Sandt&quot;;&quot;Falsk&quot;"/>
    <numFmt numFmtId="206" formatCode="[$-406]d\.\ mmmm\ yyyy;@"/>
    <numFmt numFmtId="207" formatCode="#,##0.0"/>
    <numFmt numFmtId="208" formatCode="#,##0.0000"/>
    <numFmt numFmtId="209" formatCode="_(* #,##0.0_);_(* \(#,##0.0\);_(* \-??_);_(@_)"/>
    <numFmt numFmtId="210" formatCode="_(* #,##0_);_(* \(#,##0\);_(* \-??_);_(@_)"/>
    <numFmt numFmtId="211" formatCode="0.0"/>
    <numFmt numFmtId="212" formatCode="0.00000"/>
    <numFmt numFmtId="213" formatCode="0.0000"/>
    <numFmt numFmtId="214" formatCode="0.000"/>
    <numFmt numFmtId="215" formatCode="_(* #,##0.000_);_(* \(#,##0.000\);_(* \-??_);_(@_)"/>
    <numFmt numFmtId="216" formatCode="_(* #,##0.0000_);_(* \(#,##0.0000\);_(* \-??_);_(@_)"/>
    <numFmt numFmtId="217" formatCode="0.000000"/>
    <numFmt numFmtId="218" formatCode="#,##0.000"/>
    <numFmt numFmtId="219" formatCode="#,##0.00000"/>
    <numFmt numFmtId="220" formatCode="#,##0.000000"/>
    <numFmt numFmtId="221" formatCode="0.0%"/>
    <numFmt numFmtId="222" formatCode="0.000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9" fillId="30" borderId="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Alignment="1">
      <alignment horizontal="left" vertical="center"/>
    </xf>
    <xf numFmtId="0" fontId="62" fillId="35" borderId="0" xfId="0" applyFont="1" applyFill="1" applyAlignment="1">
      <alignment horizontal="left"/>
    </xf>
    <xf numFmtId="0" fontId="6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3" fillId="37" borderId="0" xfId="0" applyFont="1" applyFill="1" applyAlignment="1">
      <alignment/>
    </xf>
    <xf numFmtId="3" fontId="63" fillId="37" borderId="23" xfId="0" applyNumberFormat="1" applyFont="1" applyFill="1" applyBorder="1" applyAlignment="1">
      <alignment/>
    </xf>
    <xf numFmtId="0" fontId="64" fillId="38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39" borderId="25" xfId="0" applyNumberFormat="1" applyFont="1" applyFill="1" applyBorder="1" applyAlignment="1">
      <alignment horizontal="right" vertical="top"/>
    </xf>
    <xf numFmtId="3" fontId="6" fillId="39" borderId="25" xfId="0" applyNumberFormat="1" applyFont="1" applyFill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6" fillId="0" borderId="25" xfId="0" applyFont="1" applyBorder="1" applyAlignment="1">
      <alignment vertical="top"/>
    </xf>
    <xf numFmtId="3" fontId="6" fillId="0" borderId="25" xfId="0" applyNumberFormat="1" applyFont="1" applyBorder="1" applyAlignment="1">
      <alignment/>
    </xf>
    <xf numFmtId="0" fontId="6" fillId="39" borderId="25" xfId="0" applyFont="1" applyFill="1" applyBorder="1" applyAlignment="1">
      <alignment vertical="top"/>
    </xf>
    <xf numFmtId="0" fontId="6" fillId="39" borderId="27" xfId="0" applyFont="1" applyFill="1" applyBorder="1" applyAlignment="1">
      <alignment/>
    </xf>
    <xf numFmtId="0" fontId="6" fillId="39" borderId="28" xfId="0" applyFont="1" applyFill="1" applyBorder="1" applyAlignment="1">
      <alignment vertical="top"/>
    </xf>
    <xf numFmtId="0" fontId="7" fillId="40" borderId="29" xfId="0" applyFont="1" applyFill="1" applyBorder="1" applyAlignment="1">
      <alignment vertical="top"/>
    </xf>
    <xf numFmtId="0" fontId="6" fillId="0" borderId="30" xfId="0" applyFont="1" applyBorder="1" applyAlignment="1">
      <alignment/>
    </xf>
    <xf numFmtId="1" fontId="4" fillId="0" borderId="28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5" fillId="0" borderId="28" xfId="0" applyNumberFormat="1" applyFont="1" applyBorder="1" applyAlignment="1">
      <alignment/>
    </xf>
    <xf numFmtId="0" fontId="12" fillId="40" borderId="31" xfId="0" applyFont="1" applyFill="1" applyBorder="1" applyAlignment="1">
      <alignment/>
    </xf>
    <xf numFmtId="3" fontId="7" fillId="40" borderId="3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3" fontId="6" fillId="39" borderId="28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" fillId="39" borderId="28" xfId="0" applyNumberFormat="1" applyFont="1" applyFill="1" applyBorder="1" applyAlignment="1">
      <alignment horizontal="right" vertical="top"/>
    </xf>
    <xf numFmtId="0" fontId="6" fillId="39" borderId="28" xfId="0" applyFont="1" applyFill="1" applyBorder="1" applyAlignment="1">
      <alignment/>
    </xf>
    <xf numFmtId="0" fontId="7" fillId="40" borderId="28" xfId="0" applyFont="1" applyFill="1" applyBorder="1" applyAlignment="1">
      <alignment vertical="top"/>
    </xf>
    <xf numFmtId="3" fontId="7" fillId="40" borderId="28" xfId="0" applyNumberFormat="1" applyFont="1" applyFill="1" applyBorder="1" applyAlignment="1">
      <alignment/>
    </xf>
    <xf numFmtId="0" fontId="14" fillId="0" borderId="32" xfId="0" applyFont="1" applyBorder="1" applyAlignment="1">
      <alignment wrapText="1"/>
    </xf>
    <xf numFmtId="1" fontId="4" fillId="42" borderId="30" xfId="0" applyNumberFormat="1" applyFont="1" applyFill="1" applyBorder="1" applyAlignment="1">
      <alignment horizontal="center"/>
    </xf>
    <xf numFmtId="0" fontId="6" fillId="39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39" borderId="34" xfId="0" applyFont="1" applyFill="1" applyBorder="1" applyAlignment="1">
      <alignment/>
    </xf>
    <xf numFmtId="3" fontId="6" fillId="39" borderId="35" xfId="0" applyNumberFormat="1" applyFont="1" applyFill="1" applyBorder="1" applyAlignment="1">
      <alignment/>
    </xf>
    <xf numFmtId="0" fontId="7" fillId="40" borderId="36" xfId="0" applyFont="1" applyFill="1" applyBorder="1" applyAlignment="1">
      <alignment vertical="top"/>
    </xf>
    <xf numFmtId="3" fontId="7" fillId="40" borderId="37" xfId="0" applyNumberFormat="1" applyFont="1" applyFill="1" applyBorder="1" applyAlignment="1">
      <alignment/>
    </xf>
    <xf numFmtId="1" fontId="4" fillId="0" borderId="38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/>
    </xf>
    <xf numFmtId="3" fontId="6" fillId="33" borderId="40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41" borderId="40" xfId="0" applyNumberFormat="1" applyFont="1" applyFill="1" applyBorder="1" applyAlignment="1">
      <alignment/>
    </xf>
    <xf numFmtId="3" fontId="65" fillId="0" borderId="40" xfId="0" applyNumberFormat="1" applyFont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6" fillId="43" borderId="28" xfId="0" applyNumberFormat="1" applyFont="1" applyFill="1" applyBorder="1" applyAlignment="1">
      <alignment/>
    </xf>
    <xf numFmtId="0" fontId="12" fillId="40" borderId="41" xfId="0" applyFont="1" applyFill="1" applyBorder="1" applyAlignment="1">
      <alignment/>
    </xf>
    <xf numFmtId="3" fontId="7" fillId="40" borderId="42" xfId="0" applyNumberFormat="1" applyFont="1" applyFill="1" applyBorder="1" applyAlignment="1">
      <alignment/>
    </xf>
    <xf numFmtId="0" fontId="18" fillId="0" borderId="43" xfId="0" applyFont="1" applyBorder="1" applyAlignment="1">
      <alignment/>
    </xf>
    <xf numFmtId="3" fontId="0" fillId="0" borderId="43" xfId="0" applyNumberFormat="1" applyBorder="1" applyAlignment="1">
      <alignment/>
    </xf>
    <xf numFmtId="0" fontId="65" fillId="0" borderId="28" xfId="0" applyFont="1" applyBorder="1" applyAlignment="1">
      <alignment horizontal="right" wrapText="1"/>
    </xf>
    <xf numFmtId="1" fontId="65" fillId="0" borderId="28" xfId="0" applyNumberFormat="1" applyFont="1" applyBorder="1" applyAlignment="1">
      <alignment horizontal="right" wrapText="1"/>
    </xf>
    <xf numFmtId="0" fontId="12" fillId="40" borderId="28" xfId="0" applyFont="1" applyFill="1" applyBorder="1" applyAlignment="1">
      <alignment/>
    </xf>
    <xf numFmtId="1" fontId="4" fillId="0" borderId="44" xfId="0" applyNumberFormat="1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40" borderId="34" xfId="0" applyFont="1" applyFill="1" applyBorder="1" applyAlignment="1">
      <alignment/>
    </xf>
    <xf numFmtId="0" fontId="63" fillId="37" borderId="34" xfId="0" applyFont="1" applyFill="1" applyBorder="1" applyAlignment="1">
      <alignment/>
    </xf>
    <xf numFmtId="3" fontId="63" fillId="37" borderId="28" xfId="0" applyNumberFormat="1" applyFont="1" applyFill="1" applyBorder="1" applyAlignment="1">
      <alignment/>
    </xf>
    <xf numFmtId="0" fontId="16" fillId="36" borderId="47" xfId="0" applyFont="1" applyFill="1" applyBorder="1" applyAlignment="1">
      <alignment vertical="top"/>
    </xf>
    <xf numFmtId="0" fontId="4" fillId="36" borderId="47" xfId="0" applyFont="1" applyFill="1" applyBorder="1" applyAlignment="1">
      <alignment horizontal="center" vertical="top"/>
    </xf>
    <xf numFmtId="0" fontId="4" fillId="36" borderId="48" xfId="0" applyFont="1" applyFill="1" applyBorder="1" applyAlignment="1">
      <alignment horizontal="center" vertical="top"/>
    </xf>
    <xf numFmtId="0" fontId="5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3" fillId="0" borderId="52" xfId="0" applyFont="1" applyBorder="1" applyAlignment="1">
      <alignment vertical="top"/>
    </xf>
    <xf numFmtId="0" fontId="4" fillId="36" borderId="53" xfId="0" applyFont="1" applyFill="1" applyBorder="1" applyAlignment="1">
      <alignment horizontal="center" vertical="top"/>
    </xf>
    <xf numFmtId="0" fontId="4" fillId="36" borderId="54" xfId="0" applyFont="1" applyFill="1" applyBorder="1" applyAlignment="1">
      <alignment horizontal="center" vertical="top"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0" fontId="7" fillId="40" borderId="57" xfId="0" applyFont="1" applyFill="1" applyBorder="1" applyAlignment="1">
      <alignment/>
    </xf>
    <xf numFmtId="3" fontId="7" fillId="40" borderId="57" xfId="0" applyNumberFormat="1" applyFont="1" applyFill="1" applyBorder="1" applyAlignment="1">
      <alignment/>
    </xf>
    <xf numFmtId="3" fontId="7" fillId="40" borderId="58" xfId="0" applyNumberFormat="1" applyFont="1" applyFill="1" applyBorder="1" applyAlignment="1">
      <alignment/>
    </xf>
    <xf numFmtId="0" fontId="7" fillId="40" borderId="28" xfId="0" applyFont="1" applyFill="1" applyBorder="1" applyAlignment="1">
      <alignment/>
    </xf>
    <xf numFmtId="0" fontId="7" fillId="40" borderId="59" xfId="0" applyFont="1" applyFill="1" applyBorder="1" applyAlignment="1">
      <alignment/>
    </xf>
    <xf numFmtId="3" fontId="7" fillId="40" borderId="60" xfId="0" applyNumberFormat="1" applyFont="1" applyFill="1" applyBorder="1" applyAlignment="1">
      <alignment/>
    </xf>
    <xf numFmtId="0" fontId="6" fillId="39" borderId="61" xfId="0" applyFont="1" applyFill="1" applyBorder="1" applyAlignment="1">
      <alignment vertical="top"/>
    </xf>
    <xf numFmtId="3" fontId="6" fillId="39" borderId="62" xfId="0" applyNumberFormat="1" applyFont="1" applyFill="1" applyBorder="1" applyAlignment="1">
      <alignment/>
    </xf>
    <xf numFmtId="1" fontId="4" fillId="42" borderId="63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7" fillId="40" borderId="64" xfId="0" applyFont="1" applyFill="1" applyBorder="1" applyAlignment="1">
      <alignment vertical="top"/>
    </xf>
    <xf numFmtId="3" fontId="7" fillId="40" borderId="65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4" fillId="0" borderId="67" xfId="0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0" fontId="0" fillId="0" borderId="68" xfId="0" applyBorder="1" applyAlignment="1">
      <alignment/>
    </xf>
    <xf numFmtId="1" fontId="4" fillId="0" borderId="69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/>
    </xf>
    <xf numFmtId="0" fontId="6" fillId="39" borderId="65" xfId="0" applyFont="1" applyFill="1" applyBorder="1" applyAlignment="1">
      <alignment vertical="top"/>
    </xf>
    <xf numFmtId="3" fontId="6" fillId="39" borderId="27" xfId="0" applyNumberFormat="1" applyFont="1" applyFill="1" applyBorder="1" applyAlignment="1">
      <alignment/>
    </xf>
    <xf numFmtId="0" fontId="6" fillId="39" borderId="64" xfId="0" applyFont="1" applyFill="1" applyBorder="1" applyAlignment="1">
      <alignment vertical="top"/>
    </xf>
    <xf numFmtId="3" fontId="6" fillId="39" borderId="65" xfId="0" applyNumberFormat="1" applyFont="1" applyFill="1" applyBorder="1" applyAlignment="1">
      <alignment/>
    </xf>
    <xf numFmtId="3" fontId="6" fillId="39" borderId="7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5" xfId="0" applyFont="1" applyBorder="1" applyAlignment="1">
      <alignment/>
    </xf>
    <xf numFmtId="1" fontId="4" fillId="0" borderId="28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36" borderId="71" xfId="0" applyFont="1" applyFill="1" applyBorder="1" applyAlignment="1">
      <alignment horizontal="center" vertical="top"/>
    </xf>
    <xf numFmtId="0" fontId="5" fillId="0" borderId="72" xfId="0" applyFont="1" applyBorder="1" applyAlignment="1">
      <alignment/>
    </xf>
    <xf numFmtId="0" fontId="11" fillId="35" borderId="0" xfId="0" applyFont="1" applyFill="1" applyAlignment="1">
      <alignment horizontal="left" vertical="center"/>
    </xf>
    <xf numFmtId="1" fontId="4" fillId="42" borderId="0" xfId="0" applyNumberFormat="1" applyFont="1" applyFill="1" applyAlignment="1">
      <alignment horizontal="center"/>
    </xf>
    <xf numFmtId="0" fontId="6" fillId="39" borderId="34" xfId="0" applyFont="1" applyFill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39" borderId="73" xfId="0" applyFont="1" applyFill="1" applyBorder="1" applyAlignment="1">
      <alignment vertical="top"/>
    </xf>
    <xf numFmtId="0" fontId="7" fillId="40" borderId="74" xfId="0" applyFont="1" applyFill="1" applyBorder="1" applyAlignment="1">
      <alignment vertical="top"/>
    </xf>
    <xf numFmtId="3" fontId="65" fillId="0" borderId="28" xfId="0" applyNumberFormat="1" applyFont="1" applyBorder="1" applyAlignment="1">
      <alignment horizontal="right" wrapText="1"/>
    </xf>
    <xf numFmtId="3" fontId="6" fillId="33" borderId="35" xfId="0" applyNumberFormat="1" applyFont="1" applyFill="1" applyBorder="1" applyAlignment="1">
      <alignment/>
    </xf>
    <xf numFmtId="3" fontId="6" fillId="41" borderId="35" xfId="0" applyNumberFormat="1" applyFont="1" applyFill="1" applyBorder="1" applyAlignment="1">
      <alignment/>
    </xf>
    <xf numFmtId="3" fontId="65" fillId="0" borderId="35" xfId="0" applyNumberFormat="1" applyFont="1" applyBorder="1" applyAlignment="1">
      <alignment/>
    </xf>
    <xf numFmtId="3" fontId="6" fillId="43" borderId="35" xfId="0" applyNumberFormat="1" applyFont="1" applyFill="1" applyBorder="1" applyAlignment="1">
      <alignment/>
    </xf>
    <xf numFmtId="3" fontId="7" fillId="40" borderId="75" xfId="0" applyNumberFormat="1" applyFont="1" applyFill="1" applyBorder="1" applyAlignment="1">
      <alignment/>
    </xf>
    <xf numFmtId="0" fontId="66" fillId="0" borderId="76" xfId="0" applyFont="1" applyBorder="1" applyAlignment="1">
      <alignment horizontal="center" vertical="top"/>
    </xf>
    <xf numFmtId="1" fontId="66" fillId="0" borderId="28" xfId="0" applyNumberFormat="1" applyFont="1" applyBorder="1" applyAlignment="1">
      <alignment horizontal="center" vertical="top"/>
    </xf>
    <xf numFmtId="3" fontId="66" fillId="0" borderId="28" xfId="0" applyNumberFormat="1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24" xfId="0" applyFont="1" applyBorder="1" applyAlignment="1">
      <alignment vertical="top"/>
    </xf>
    <xf numFmtId="3" fontId="6" fillId="0" borderId="77" xfId="0" applyNumberFormat="1" applyFont="1" applyBorder="1" applyAlignment="1">
      <alignment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3" fontId="6" fillId="39" borderId="35" xfId="0" applyNumberFormat="1" applyFont="1" applyFill="1" applyBorder="1" applyAlignment="1">
      <alignment horizontal="right" vertical="top"/>
    </xf>
    <xf numFmtId="3" fontId="7" fillId="40" borderId="7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5" borderId="0" xfId="0" applyFont="1" applyFill="1" applyAlignment="1">
      <alignment horizontal="left" vertical="center"/>
    </xf>
    <xf numFmtId="3" fontId="0" fillId="0" borderId="66" xfId="0" applyNumberFormat="1" applyBorder="1" applyAlignment="1">
      <alignment/>
    </xf>
    <xf numFmtId="3" fontId="5" fillId="0" borderId="7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8" xfId="0" applyNumberFormat="1" applyFont="1" applyBorder="1" applyAlignment="1">
      <alignment/>
    </xf>
    <xf numFmtId="0" fontId="12" fillId="40" borderId="80" xfId="0" applyFont="1" applyFill="1" applyBorder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Alignment="1">
      <alignment horizontal="left"/>
    </xf>
    <xf numFmtId="3" fontId="6" fillId="0" borderId="56" xfId="0" applyNumberFormat="1" applyFont="1" applyBorder="1" applyAlignment="1">
      <alignment/>
    </xf>
    <xf numFmtId="0" fontId="5" fillId="0" borderId="81" xfId="0" applyFont="1" applyBorder="1" applyAlignment="1">
      <alignment/>
    </xf>
    <xf numFmtId="0" fontId="0" fillId="0" borderId="82" xfId="0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3" fontId="63" fillId="0" borderId="14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7" fillId="40" borderId="35" xfId="0" applyNumberFormat="1" applyFont="1" applyFill="1" applyBorder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84" xfId="0" applyFont="1" applyBorder="1" applyAlignment="1">
      <alignment horizontal="left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3" fontId="5" fillId="0" borderId="83" xfId="0" applyNumberFormat="1" applyFont="1" applyBorder="1" applyAlignment="1">
      <alignment/>
    </xf>
    <xf numFmtId="0" fontId="11" fillId="35" borderId="0" xfId="0" applyFont="1" applyFill="1" applyAlignment="1">
      <alignment horizontal="left" vertical="center"/>
    </xf>
    <xf numFmtId="3" fontId="5" fillId="0" borderId="70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197" fontId="4" fillId="42" borderId="24" xfId="0" applyNumberFormat="1" applyFont="1" applyFill="1" applyBorder="1" applyAlignment="1">
      <alignment horizontal="center"/>
    </xf>
    <xf numFmtId="3" fontId="6" fillId="39" borderId="88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39" borderId="89" xfId="0" applyNumberFormat="1" applyFont="1" applyFill="1" applyBorder="1" applyAlignment="1">
      <alignment/>
    </xf>
    <xf numFmtId="3" fontId="6" fillId="39" borderId="90" xfId="0" applyNumberFormat="1" applyFont="1" applyFill="1" applyBorder="1" applyAlignment="1">
      <alignment/>
    </xf>
    <xf numFmtId="3" fontId="7" fillId="40" borderId="91" xfId="0" applyNumberFormat="1" applyFont="1" applyFill="1" applyBorder="1" applyAlignment="1">
      <alignment/>
    </xf>
    <xf numFmtId="0" fontId="61" fillId="0" borderId="14" xfId="0" applyFont="1" applyBorder="1" applyAlignment="1">
      <alignment horizontal="left" vertical="center"/>
    </xf>
    <xf numFmtId="3" fontId="7" fillId="40" borderId="28" xfId="0" applyNumberFormat="1" applyFont="1" applyFill="1" applyBorder="1" applyAlignment="1">
      <alignment horizontal="right"/>
    </xf>
    <xf numFmtId="3" fontId="7" fillId="40" borderId="58" xfId="0" applyNumberFormat="1" applyFont="1" applyFill="1" applyBorder="1" applyAlignment="1">
      <alignment horizontal="right"/>
    </xf>
    <xf numFmtId="3" fontId="7" fillId="40" borderId="75" xfId="0" applyNumberFormat="1" applyFont="1" applyFill="1" applyBorder="1" applyAlignment="1">
      <alignment horizontal="right"/>
    </xf>
    <xf numFmtId="3" fontId="7" fillId="40" borderId="60" xfId="0" applyNumberFormat="1" applyFont="1" applyFill="1" applyBorder="1" applyAlignment="1">
      <alignment horizontal="right"/>
    </xf>
    <xf numFmtId="3" fontId="7" fillId="40" borderId="31" xfId="0" applyNumberFormat="1" applyFont="1" applyFill="1" applyBorder="1" applyAlignment="1">
      <alignment horizontal="right"/>
    </xf>
    <xf numFmtId="0" fontId="11" fillId="35" borderId="0" xfId="0" applyFont="1" applyFill="1" applyAlignment="1">
      <alignment horizontal="left" vertical="center"/>
    </xf>
    <xf numFmtId="0" fontId="6" fillId="44" borderId="33" xfId="0" applyFont="1" applyFill="1" applyBorder="1" applyAlignment="1">
      <alignment vertical="top"/>
    </xf>
    <xf numFmtId="3" fontId="6" fillId="44" borderId="28" xfId="0" applyNumberFormat="1" applyFont="1" applyFill="1" applyBorder="1" applyAlignment="1">
      <alignment/>
    </xf>
    <xf numFmtId="3" fontId="6" fillId="44" borderId="35" xfId="0" applyNumberFormat="1" applyFont="1" applyFill="1" applyBorder="1" applyAlignment="1">
      <alignment/>
    </xf>
    <xf numFmtId="2" fontId="68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6" fillId="41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6" xfId="0" applyFont="1" applyFill="1" applyBorder="1" applyAlignment="1">
      <alignment/>
    </xf>
    <xf numFmtId="0" fontId="13" fillId="43" borderId="0" xfId="0" applyFont="1" applyFill="1" applyAlignment="1">
      <alignment horizontal="left"/>
    </xf>
    <xf numFmtId="3" fontId="0" fillId="43" borderId="0" xfId="0" applyNumberFormat="1" applyFill="1" applyAlignment="1">
      <alignment/>
    </xf>
    <xf numFmtId="207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0" fillId="43" borderId="68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2" xfId="0" applyNumberFormat="1" applyFill="1" applyBorder="1" applyAlignment="1">
      <alignment/>
    </xf>
    <xf numFmtId="0" fontId="0" fillId="43" borderId="82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20" fontId="0" fillId="0" borderId="14" xfId="0" applyNumberFormat="1" applyBorder="1" applyAlignment="1">
      <alignment/>
    </xf>
    <xf numFmtId="0" fontId="67" fillId="43" borderId="0" xfId="0" applyFont="1" applyFill="1" applyAlignment="1">
      <alignment/>
    </xf>
    <xf numFmtId="0" fontId="67" fillId="43" borderId="14" xfId="0" applyFont="1" applyFill="1" applyBorder="1" applyAlignment="1">
      <alignment/>
    </xf>
    <xf numFmtId="3" fontId="65" fillId="0" borderId="0" xfId="0" applyNumberFormat="1" applyFont="1" applyAlignment="1">
      <alignment/>
    </xf>
    <xf numFmtId="1" fontId="67" fillId="43" borderId="0" xfId="0" applyNumberFormat="1" applyFont="1" applyFill="1" applyAlignment="1">
      <alignment/>
    </xf>
    <xf numFmtId="1" fontId="67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98" fontId="0" fillId="41" borderId="0" xfId="47" applyFill="1" applyAlignment="1">
      <alignment/>
    </xf>
    <xf numFmtId="218" fontId="0" fillId="0" borderId="10" xfId="0" applyNumberFormat="1" applyBorder="1" applyAlignment="1">
      <alignment/>
    </xf>
    <xf numFmtId="0" fontId="2" fillId="45" borderId="0" xfId="0" applyFont="1" applyFill="1" applyAlignment="1">
      <alignment/>
    </xf>
    <xf numFmtId="0" fontId="11" fillId="35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35" borderId="9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0" fillId="0" borderId="93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2" xfId="0" applyFont="1" applyFill="1" applyBorder="1" applyAlignment="1">
      <alignment horizontal="left" vertical="center"/>
    </xf>
    <xf numFmtId="0" fontId="11" fillId="35" borderId="84" xfId="0" applyFont="1" applyFill="1" applyBorder="1" applyAlignment="1">
      <alignment horizontal="left" vertical="center"/>
    </xf>
    <xf numFmtId="0" fontId="13" fillId="43" borderId="84" xfId="0" applyFont="1" applyFill="1" applyBorder="1" applyAlignment="1">
      <alignment horizontal="left"/>
    </xf>
    <xf numFmtId="0" fontId="13" fillId="43" borderId="0" xfId="0" applyFont="1" applyFill="1" applyAlignment="1">
      <alignment horizontal="left"/>
    </xf>
    <xf numFmtId="0" fontId="11" fillId="35" borderId="95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2" fontId="0" fillId="0" borderId="10" xfId="47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3" fontId="6" fillId="41" borderId="0" xfId="0" applyNumberFormat="1" applyFont="1" applyFill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9.00390625" style="17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24" customFormat="1" ht="27.75" customHeight="1">
      <c r="A1" s="38" t="s">
        <v>253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3"/>
    </row>
    <row r="2" spans="1:12" s="24" customFormat="1" ht="27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3"/>
    </row>
    <row r="3" spans="1:12" s="24" customFormat="1" ht="27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3"/>
    </row>
    <row r="4" spans="1:12" s="24" customFormat="1" ht="32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3"/>
    </row>
    <row r="5" spans="1:12" s="13" customFormat="1" ht="15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8"/>
    </row>
    <row r="6" spans="1:11" s="6" customFormat="1" ht="15" customHeight="1">
      <c r="A6" s="22" t="s">
        <v>1</v>
      </c>
      <c r="B6" s="28" t="s">
        <v>141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1" t="s">
        <v>2</v>
      </c>
      <c r="B7" s="25" t="s">
        <v>135</v>
      </c>
    </row>
    <row r="8" spans="1:2" s="6" customFormat="1" ht="15" customHeight="1">
      <c r="A8" s="21" t="s">
        <v>3</v>
      </c>
      <c r="B8" s="25" t="s">
        <v>170</v>
      </c>
    </row>
    <row r="9" spans="1:3" s="6" customFormat="1" ht="15" customHeight="1">
      <c r="A9" s="21" t="s">
        <v>169</v>
      </c>
      <c r="B9" s="25" t="s">
        <v>221</v>
      </c>
      <c r="C9" s="25"/>
    </row>
    <row r="10" spans="1:11" s="13" customFormat="1" ht="15" customHeight="1">
      <c r="A10" s="40" t="s">
        <v>113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s="13" customFormat="1" ht="15" customHeight="1">
      <c r="A11" s="21" t="s">
        <v>140</v>
      </c>
      <c r="B11" s="27" t="s">
        <v>136</v>
      </c>
      <c r="C11" s="14"/>
      <c r="D11" s="14"/>
      <c r="E11" s="14"/>
      <c r="F11" s="14"/>
      <c r="G11" s="14"/>
      <c r="H11" s="14"/>
      <c r="I11" s="14"/>
      <c r="J11" s="14"/>
      <c r="K11" s="14"/>
      <c r="L11" s="18"/>
    </row>
    <row r="12" spans="1:12" s="6" customFormat="1" ht="15" customHeight="1">
      <c r="A12" s="21" t="s">
        <v>115</v>
      </c>
      <c r="B12" s="26" t="s">
        <v>123</v>
      </c>
      <c r="C12" s="12"/>
      <c r="D12" s="12"/>
      <c r="E12" s="12"/>
      <c r="F12" s="12"/>
      <c r="G12" s="12"/>
      <c r="H12" s="12"/>
      <c r="I12" s="12"/>
      <c r="J12" s="12"/>
      <c r="K12" s="12"/>
      <c r="L12" s="19"/>
    </row>
    <row r="13" spans="1:12" s="6" customFormat="1" ht="15" customHeight="1">
      <c r="A13" s="21" t="s">
        <v>116</v>
      </c>
      <c r="B13" s="26" t="s">
        <v>171</v>
      </c>
      <c r="C13" s="12"/>
      <c r="D13" s="12"/>
      <c r="E13" s="12"/>
      <c r="F13" s="12"/>
      <c r="G13" s="12"/>
      <c r="H13" s="12"/>
      <c r="I13" s="12"/>
      <c r="J13" s="12"/>
      <c r="K13" s="12"/>
      <c r="L13" s="19"/>
    </row>
    <row r="14" spans="1:12" s="13" customFormat="1" ht="15" customHeight="1">
      <c r="A14" s="39" t="s">
        <v>138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8"/>
    </row>
    <row r="15" spans="1:12" s="6" customFormat="1" ht="15" customHeight="1">
      <c r="A15" s="16" t="s">
        <v>114</v>
      </c>
      <c r="B15" s="26" t="s">
        <v>125</v>
      </c>
      <c r="C15" s="12"/>
      <c r="D15" s="12"/>
      <c r="E15" s="12"/>
      <c r="F15" s="12"/>
      <c r="G15" s="12"/>
      <c r="H15" s="12"/>
      <c r="I15" s="12"/>
      <c r="J15" s="12"/>
      <c r="K15" s="12"/>
      <c r="L15" s="19"/>
    </row>
    <row r="16" spans="1:11" s="13" customFormat="1" ht="15" customHeight="1">
      <c r="A16" s="41" t="s">
        <v>137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5" s="6" customFormat="1" ht="15" customHeight="1">
      <c r="A17" s="15" t="s">
        <v>139</v>
      </c>
      <c r="B17" s="25" t="s">
        <v>127</v>
      </c>
      <c r="C17" s="25"/>
      <c r="D17" s="25"/>
      <c r="E17" s="25"/>
    </row>
    <row r="18" spans="1:5" s="20" customFormat="1" ht="15" customHeight="1">
      <c r="A18" s="15" t="s">
        <v>139</v>
      </c>
      <c r="B18" s="25" t="s">
        <v>128</v>
      </c>
      <c r="C18" s="11"/>
      <c r="D18" s="11"/>
      <c r="E18" s="11"/>
    </row>
    <row r="19" spans="1:5" s="20" customFormat="1" ht="15" customHeight="1">
      <c r="A19" s="15" t="s">
        <v>139</v>
      </c>
      <c r="B19" s="25" t="s">
        <v>19</v>
      </c>
      <c r="C19" s="11"/>
      <c r="D19" s="11"/>
      <c r="E19" s="11"/>
    </row>
    <row r="20" spans="1:2" ht="15" customHeight="1">
      <c r="A20" s="15" t="s">
        <v>139</v>
      </c>
      <c r="B20" s="25" t="s">
        <v>179</v>
      </c>
    </row>
    <row r="21" spans="5:7" ht="12.75">
      <c r="E21" s="37"/>
      <c r="G21" s="36"/>
    </row>
    <row r="25" spans="1:11" ht="12.75">
      <c r="A25" s="10" t="s">
        <v>224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36.8515625" style="1" bestFit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3" width="11.421875" style="1" customWidth="1"/>
    <col min="14" max="14" width="18.28125" style="1" bestFit="1" customWidth="1"/>
    <col min="15" max="16384" width="11.421875" style="1" customWidth="1"/>
  </cols>
  <sheetData>
    <row r="1" spans="1:8" ht="18" customHeight="1">
      <c r="A1" s="275" t="s">
        <v>178</v>
      </c>
      <c r="B1" s="276"/>
      <c r="C1" s="276"/>
      <c r="D1" s="276"/>
      <c r="E1" s="276"/>
      <c r="F1" s="276"/>
      <c r="G1" s="276"/>
      <c r="H1" s="277"/>
    </row>
    <row r="2" spans="1:8" ht="12.75" customHeight="1">
      <c r="A2" s="108" t="s">
        <v>129</v>
      </c>
      <c r="B2" s="109">
        <v>2014</v>
      </c>
      <c r="C2" s="109">
        <v>2015</v>
      </c>
      <c r="D2" s="110">
        <v>2016</v>
      </c>
      <c r="E2" s="110">
        <v>2017</v>
      </c>
      <c r="F2" s="110">
        <v>2018</v>
      </c>
      <c r="G2" s="110" t="s">
        <v>252</v>
      </c>
      <c r="H2" s="110" t="s">
        <v>254</v>
      </c>
    </row>
    <row r="3" spans="1:12" ht="12.75">
      <c r="A3" s="111" t="s">
        <v>16</v>
      </c>
      <c r="B3" s="112">
        <v>691521</v>
      </c>
      <c r="C3" s="114">
        <v>751016</v>
      </c>
      <c r="D3" s="114">
        <v>691521</v>
      </c>
      <c r="E3" s="114">
        <v>914115.9058936095</v>
      </c>
      <c r="F3" s="114">
        <v>881084.2292298324</v>
      </c>
      <c r="G3" s="114">
        <v>945072.001571019</v>
      </c>
      <c r="H3" s="113">
        <f>'1.1 Investeringsområde'!H46</f>
        <v>977804.905335839</v>
      </c>
      <c r="I3" s="9">
        <v>910837.1707012655</v>
      </c>
      <c r="J3" s="9"/>
      <c r="L3" s="258"/>
    </row>
    <row r="4" spans="1:8" ht="12.75">
      <c r="A4" s="111" t="s">
        <v>17</v>
      </c>
      <c r="B4" s="112">
        <v>984660</v>
      </c>
      <c r="C4" s="114">
        <v>1059560</v>
      </c>
      <c r="D4" s="114">
        <v>984660</v>
      </c>
      <c r="E4" s="114">
        <v>1160616.211220024</v>
      </c>
      <c r="F4" s="114">
        <v>997786.1895469772</v>
      </c>
      <c r="G4" s="114">
        <v>1086434.6413998012</v>
      </c>
      <c r="H4" s="114">
        <f>'2.2. Foreninger typer'!H64</f>
        <v>1117261.9550335226</v>
      </c>
    </row>
    <row r="5" spans="1:8" ht="12.75">
      <c r="A5" s="111" t="s">
        <v>18</v>
      </c>
      <c r="B5" s="112">
        <v>38131</v>
      </c>
      <c r="C5" s="114">
        <v>42359</v>
      </c>
      <c r="D5" s="114">
        <v>38131</v>
      </c>
      <c r="E5" s="114">
        <v>55924.04501644882</v>
      </c>
      <c r="F5" s="114">
        <v>58172.573483098866</v>
      </c>
      <c r="G5" s="114">
        <v>62290.470748399974</v>
      </c>
      <c r="H5" s="114">
        <f>'2.2. Foreninger typer'!H69</f>
        <v>63342.80223190345</v>
      </c>
    </row>
    <row r="6" spans="1:11" ht="12.75">
      <c r="A6" s="123" t="s">
        <v>0</v>
      </c>
      <c r="B6" s="124">
        <v>1714312</v>
      </c>
      <c r="C6" s="125">
        <v>1852934</v>
      </c>
      <c r="D6" s="125">
        <v>1974085</v>
      </c>
      <c r="E6" s="219" t="s">
        <v>232</v>
      </c>
      <c r="F6" s="219">
        <v>1937042.9922599085</v>
      </c>
      <c r="G6" s="219">
        <v>2093797.1137192203</v>
      </c>
      <c r="H6" s="221">
        <f>SUM(H3:H5)</f>
        <v>2158409.662601265</v>
      </c>
      <c r="I6" s="9"/>
      <c r="K6" s="9"/>
    </row>
    <row r="7" spans="2:9" ht="12.75">
      <c r="B7" s="9"/>
      <c r="C7" s="9"/>
      <c r="D7" s="9"/>
      <c r="E7" s="9"/>
      <c r="F7" s="9"/>
      <c r="G7" s="9"/>
      <c r="H7" s="9"/>
      <c r="I7" s="9"/>
    </row>
    <row r="8" spans="5:14" s="2" customFormat="1" ht="12.75">
      <c r="E8" s="35"/>
      <c r="F8" s="35"/>
      <c r="G8" s="35"/>
      <c r="H8" s="35"/>
      <c r="L8" s="9"/>
      <c r="M8" s="1"/>
      <c r="N8" s="1"/>
    </row>
    <row r="9" spans="1:8" ht="15" customHeight="1">
      <c r="A9" s="275" t="s">
        <v>177</v>
      </c>
      <c r="B9" s="276"/>
      <c r="C9" s="276"/>
      <c r="D9" s="276"/>
      <c r="E9" s="276"/>
      <c r="F9" s="276"/>
      <c r="G9" s="276"/>
      <c r="H9" s="277"/>
    </row>
    <row r="10" spans="1:11" ht="12.75" customHeight="1">
      <c r="A10" s="115" t="s">
        <v>129</v>
      </c>
      <c r="B10" s="116">
        <v>2014</v>
      </c>
      <c r="C10" s="116">
        <v>2015</v>
      </c>
      <c r="D10" s="116">
        <v>2016</v>
      </c>
      <c r="E10" s="116">
        <v>2017</v>
      </c>
      <c r="F10" s="116">
        <v>2018</v>
      </c>
      <c r="G10" s="116" t="s">
        <v>254</v>
      </c>
      <c r="H10" s="116" t="s">
        <v>251</v>
      </c>
      <c r="K10" s="9"/>
    </row>
    <row r="11" spans="1:8" ht="12.75" customHeight="1">
      <c r="A11" s="117" t="s">
        <v>16</v>
      </c>
      <c r="B11" s="62">
        <v>38044</v>
      </c>
      <c r="C11" s="63">
        <v>46920</v>
      </c>
      <c r="D11" s="62">
        <v>6805</v>
      </c>
      <c r="E11" s="62">
        <v>62584.04442471703</v>
      </c>
      <c r="F11" s="62">
        <v>47225.71356780796</v>
      </c>
      <c r="G11" s="63">
        <v>17737.873958017448</v>
      </c>
      <c r="H11" s="63">
        <v>33625.40280562136</v>
      </c>
    </row>
    <row r="12" spans="1:12" ht="12.75">
      <c r="A12" s="117" t="s">
        <v>17</v>
      </c>
      <c r="B12" s="62">
        <v>-162682</v>
      </c>
      <c r="C12" s="63">
        <v>8227</v>
      </c>
      <c r="D12" s="62">
        <v>-14239</v>
      </c>
      <c r="E12" s="62">
        <v>9385.384049407803</v>
      </c>
      <c r="F12" s="62">
        <v>-134789.7639449437</v>
      </c>
      <c r="G12" s="63">
        <v>22725.98111112631</v>
      </c>
      <c r="H12" s="63">
        <v>17609.089275100654</v>
      </c>
      <c r="L12" s="9"/>
    </row>
    <row r="13" spans="1:8" ht="12.75">
      <c r="A13" s="117" t="s">
        <v>18</v>
      </c>
      <c r="B13" s="62">
        <v>13500</v>
      </c>
      <c r="C13" s="63">
        <v>4032</v>
      </c>
      <c r="D13" s="62">
        <v>1536</v>
      </c>
      <c r="E13" s="62">
        <v>5810.644250413278</v>
      </c>
      <c r="F13" s="62">
        <v>6702.823291520147</v>
      </c>
      <c r="G13" s="63">
        <v>1.7982506510667662</v>
      </c>
      <c r="H13" s="63">
        <v>-765.9202198336308</v>
      </c>
    </row>
    <row r="14" spans="1:8" ht="12.75">
      <c r="A14" s="126" t="s">
        <v>0</v>
      </c>
      <c r="B14" s="76">
        <v>-111138</v>
      </c>
      <c r="C14" s="76">
        <v>59179</v>
      </c>
      <c r="D14" s="76">
        <v>-5899</v>
      </c>
      <c r="E14" s="218" t="s">
        <v>233</v>
      </c>
      <c r="F14" s="218">
        <v>-80861.2270856156</v>
      </c>
      <c r="G14" s="218">
        <v>40465.65331979482</v>
      </c>
      <c r="H14" s="218">
        <f>SUM(H11:H13)</f>
        <v>50468.57186088838</v>
      </c>
    </row>
    <row r="15" spans="1:12" ht="12.75">
      <c r="A15" s="46"/>
      <c r="B15" s="46"/>
      <c r="C15" s="46"/>
      <c r="D15" s="68"/>
      <c r="E15" s="68"/>
      <c r="F15" s="68"/>
      <c r="G15" s="68"/>
      <c r="H15" s="46"/>
      <c r="L15" s="257"/>
    </row>
    <row r="16" spans="1:8" ht="15" customHeight="1">
      <c r="A16" s="278" t="s">
        <v>190</v>
      </c>
      <c r="B16" s="279"/>
      <c r="C16" s="279"/>
      <c r="D16" s="279"/>
      <c r="E16" s="279"/>
      <c r="F16" s="279"/>
      <c r="G16" s="279"/>
      <c r="H16" s="280"/>
    </row>
    <row r="17" spans="1:8" ht="12" customHeight="1">
      <c r="A17" s="118"/>
      <c r="B17" s="119">
        <v>2014</v>
      </c>
      <c r="C17" s="119">
        <v>2015</v>
      </c>
      <c r="D17" s="119">
        <v>2016</v>
      </c>
      <c r="E17" s="120">
        <v>2017</v>
      </c>
      <c r="F17" s="120">
        <v>2018</v>
      </c>
      <c r="G17" s="120" t="s">
        <v>252</v>
      </c>
      <c r="H17" s="120" t="s">
        <v>254</v>
      </c>
    </row>
    <row r="18" spans="1:8" ht="12.75">
      <c r="A18" s="121" t="s">
        <v>16</v>
      </c>
      <c r="B18" s="63">
        <v>511</v>
      </c>
      <c r="C18" s="63">
        <v>555</v>
      </c>
      <c r="D18" s="194">
        <v>579</v>
      </c>
      <c r="E18" s="194">
        <v>794</v>
      </c>
      <c r="F18" s="194">
        <v>818</v>
      </c>
      <c r="G18" s="194">
        <v>820</v>
      </c>
      <c r="H18" s="194">
        <v>825</v>
      </c>
    </row>
    <row r="19" spans="1:14" ht="14.25" customHeight="1">
      <c r="A19" s="121" t="s">
        <v>17</v>
      </c>
      <c r="B19" s="63">
        <v>332</v>
      </c>
      <c r="C19" s="63">
        <v>349</v>
      </c>
      <c r="D19" s="194">
        <v>357</v>
      </c>
      <c r="E19" s="194">
        <v>357</v>
      </c>
      <c r="F19" s="194">
        <v>361</v>
      </c>
      <c r="G19" s="194">
        <v>362</v>
      </c>
      <c r="H19" s="194">
        <v>358</v>
      </c>
      <c r="J19" s="9"/>
      <c r="K19" s="9"/>
      <c r="N19" s="284"/>
    </row>
    <row r="20" spans="1:15" ht="14.25" customHeight="1">
      <c r="A20" s="121" t="s">
        <v>18</v>
      </c>
      <c r="B20" s="63">
        <v>89</v>
      </c>
      <c r="C20" s="63">
        <v>131</v>
      </c>
      <c r="D20" s="194">
        <v>144</v>
      </c>
      <c r="E20" s="194">
        <v>141</v>
      </c>
      <c r="F20" s="194">
        <v>141</v>
      </c>
      <c r="G20" s="194">
        <v>141</v>
      </c>
      <c r="H20" s="194">
        <v>141</v>
      </c>
      <c r="N20" s="281"/>
      <c r="O20" s="283"/>
    </row>
    <row r="21" spans="1:15" ht="12.75">
      <c r="A21" s="127"/>
      <c r="B21" s="128">
        <v>932</v>
      </c>
      <c r="C21" s="128">
        <v>1035</v>
      </c>
      <c r="D21" s="128">
        <v>1080</v>
      </c>
      <c r="E21" s="128">
        <v>1287</v>
      </c>
      <c r="F21" s="128">
        <v>1320</v>
      </c>
      <c r="G21" s="128">
        <v>1323</v>
      </c>
      <c r="H21" s="128">
        <f>SUM(H18:H20)</f>
        <v>1324</v>
      </c>
      <c r="N21" s="282"/>
      <c r="O21" s="283"/>
    </row>
    <row r="22" spans="1:15" ht="12.75">
      <c r="A22" s="46"/>
      <c r="B22" s="46"/>
      <c r="C22" s="68"/>
      <c r="D22" s="68"/>
      <c r="E22" s="68"/>
      <c r="F22" s="68"/>
      <c r="G22" s="68"/>
      <c r="H22" s="68"/>
      <c r="O22" s="283"/>
    </row>
    <row r="23" spans="1:8" ht="15">
      <c r="A23" s="278" t="s">
        <v>176</v>
      </c>
      <c r="B23" s="279"/>
      <c r="C23" s="279"/>
      <c r="D23" s="279"/>
      <c r="E23" s="279"/>
      <c r="F23" s="279"/>
      <c r="G23" s="279"/>
      <c r="H23" s="280"/>
    </row>
    <row r="24" spans="1:8" ht="12.75">
      <c r="A24" s="108" t="s">
        <v>129</v>
      </c>
      <c r="B24" s="119">
        <v>2014</v>
      </c>
      <c r="C24" s="119">
        <v>2015</v>
      </c>
      <c r="D24" s="152">
        <v>2016</v>
      </c>
      <c r="E24" s="120">
        <v>2017</v>
      </c>
      <c r="F24" s="120">
        <v>2018</v>
      </c>
      <c r="G24" s="120" t="s">
        <v>252</v>
      </c>
      <c r="H24" s="120" t="s">
        <v>254</v>
      </c>
    </row>
    <row r="25" spans="1:8" ht="12.75">
      <c r="A25" s="148" t="s">
        <v>218</v>
      </c>
      <c r="B25" s="63">
        <v>744104</v>
      </c>
      <c r="C25" s="194">
        <v>804981</v>
      </c>
      <c r="D25" s="194">
        <v>873204</v>
      </c>
      <c r="E25" s="194">
        <v>956880.1529043724</v>
      </c>
      <c r="F25" s="194">
        <v>926520.8959346309</v>
      </c>
      <c r="G25" s="194">
        <v>991052.8020874962</v>
      </c>
      <c r="H25" s="122">
        <f>H26+H27</f>
        <v>1021904.4221710801</v>
      </c>
    </row>
    <row r="26" spans="1:14" ht="12.75">
      <c r="A26" s="121" t="s">
        <v>214</v>
      </c>
      <c r="B26" s="63"/>
      <c r="C26" s="194"/>
      <c r="D26" s="194">
        <v>872600</v>
      </c>
      <c r="E26" s="194">
        <v>948372.5723444824</v>
      </c>
      <c r="F26" s="194">
        <v>911542.8425384477</v>
      </c>
      <c r="G26" s="194">
        <v>974281.7219454461</v>
      </c>
      <c r="H26" s="122">
        <v>1002103.0575999701</v>
      </c>
      <c r="K26" s="9"/>
      <c r="L26" s="9"/>
      <c r="N26" s="284"/>
    </row>
    <row r="27" spans="1:14" ht="12.75">
      <c r="A27" s="121" t="s">
        <v>215</v>
      </c>
      <c r="B27" s="63"/>
      <c r="C27" s="194"/>
      <c r="D27" s="194">
        <v>604</v>
      </c>
      <c r="E27" s="194">
        <v>8507.58055989</v>
      </c>
      <c r="F27" s="194">
        <v>14978.05339618318</v>
      </c>
      <c r="G27" s="194">
        <v>16771.08014205</v>
      </c>
      <c r="H27" s="122">
        <v>19801.36457111</v>
      </c>
      <c r="N27" s="281"/>
    </row>
    <row r="28" spans="1:14" ht="12.75">
      <c r="A28" s="148" t="s">
        <v>213</v>
      </c>
      <c r="B28" s="63">
        <v>970207</v>
      </c>
      <c r="C28" s="194">
        <v>1047926</v>
      </c>
      <c r="D28" s="194">
        <v>1100881</v>
      </c>
      <c r="E28" s="194">
        <v>1173776.00922571</v>
      </c>
      <c r="F28" s="194">
        <v>1010522.0963252772</v>
      </c>
      <c r="G28" s="194">
        <v>1102744.6827197243</v>
      </c>
      <c r="H28" s="122">
        <f>H29+H30</f>
        <v>1136505.240430185</v>
      </c>
      <c r="N28" s="282"/>
    </row>
    <row r="29" spans="1:10" ht="12.75">
      <c r="A29" s="121" t="s">
        <v>183</v>
      </c>
      <c r="B29" s="63">
        <v>970004</v>
      </c>
      <c r="C29" s="194">
        <v>1047695</v>
      </c>
      <c r="D29" s="194">
        <v>1100646</v>
      </c>
      <c r="E29" s="194">
        <v>1173664.10767671</v>
      </c>
      <c r="F29" s="194">
        <v>1008366.3613411572</v>
      </c>
      <c r="G29" s="194">
        <v>1100242.8735567243</v>
      </c>
      <c r="H29" s="122">
        <v>1132965.4879341852</v>
      </c>
      <c r="J29" s="9"/>
    </row>
    <row r="30" spans="1:8" ht="12.75">
      <c r="A30" s="121" t="s">
        <v>184</v>
      </c>
      <c r="B30" s="63">
        <v>203</v>
      </c>
      <c r="C30" s="194">
        <v>231</v>
      </c>
      <c r="D30" s="194">
        <v>235</v>
      </c>
      <c r="E30" s="194">
        <v>111.901549</v>
      </c>
      <c r="F30" s="194">
        <v>2155.73498412</v>
      </c>
      <c r="G30" s="194">
        <v>2501.809163</v>
      </c>
      <c r="H30" s="122">
        <v>3539.752496</v>
      </c>
    </row>
    <row r="31" spans="1:8" ht="12.75">
      <c r="A31" s="127" t="s">
        <v>0</v>
      </c>
      <c r="B31" s="128">
        <v>1714312</v>
      </c>
      <c r="C31" s="128">
        <v>1852908</v>
      </c>
      <c r="D31" s="128">
        <v>1974085</v>
      </c>
      <c r="E31" s="221" t="s">
        <v>232</v>
      </c>
      <c r="F31" s="221">
        <v>1937042.992259908</v>
      </c>
      <c r="G31" s="221">
        <v>2093797.4848072203</v>
      </c>
      <c r="H31" s="221">
        <f>H25+H28</f>
        <v>2158409.662601265</v>
      </c>
    </row>
    <row r="32" spans="3:11" ht="12.75">
      <c r="C32" s="9"/>
      <c r="K32" s="284"/>
    </row>
    <row r="33" spans="7:9" ht="12.75">
      <c r="G33" s="9"/>
      <c r="H33" s="9"/>
      <c r="I33" s="9">
        <f>I25+I28</f>
        <v>0</v>
      </c>
    </row>
    <row r="34" spans="7:8" ht="12.75">
      <c r="G34" s="9"/>
      <c r="H34" s="9"/>
    </row>
    <row r="35" spans="7:8" ht="12.75">
      <c r="G35" s="9"/>
      <c r="H35" s="9"/>
    </row>
    <row r="36" ht="12.75">
      <c r="I36" s="1">
        <v>0</v>
      </c>
    </row>
    <row r="40" ht="12.75">
      <c r="G40" s="228"/>
    </row>
    <row r="45" ht="12.75">
      <c r="G45" s="228"/>
    </row>
    <row r="49" ht="12.75">
      <c r="I49" s="1">
        <v>0</v>
      </c>
    </row>
    <row r="50" ht="12.75">
      <c r="I50" s="1">
        <v>109</v>
      </c>
    </row>
    <row r="51" ht="12.75">
      <c r="I51" s="9">
        <v>2010</v>
      </c>
    </row>
    <row r="52" spans="8:9" ht="12.75">
      <c r="H52" s="9"/>
      <c r="I52" s="9">
        <v>940792</v>
      </c>
    </row>
    <row r="53" spans="8:9" ht="12.75">
      <c r="H53" s="9"/>
      <c r="I53" s="9">
        <v>1151652</v>
      </c>
    </row>
    <row r="54" spans="8:9" ht="12.75">
      <c r="H54" s="9"/>
      <c r="I54" s="9">
        <v>10077</v>
      </c>
    </row>
    <row r="55" spans="8:9" ht="12.75">
      <c r="H55" s="9"/>
      <c r="I55" s="9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70" zoomScaleNormal="70" zoomScalePageLayoutView="0" workbookViewId="0" topLeftCell="A1">
      <selection activeCell="A13" sqref="A13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0" customWidth="1"/>
    <col min="8" max="8" width="13.7109375" style="1" customWidth="1"/>
    <col min="9" max="16384" width="11.421875" style="1" customWidth="1"/>
  </cols>
  <sheetData>
    <row r="1" spans="1:8" ht="21" customHeight="1">
      <c r="A1" s="260" t="s">
        <v>185</v>
      </c>
      <c r="B1" s="260"/>
      <c r="C1" s="260"/>
      <c r="D1" s="260"/>
      <c r="E1" s="260"/>
      <c r="F1" s="260"/>
      <c r="G1" s="261"/>
      <c r="H1" s="261"/>
    </row>
    <row r="2" spans="1:8" ht="12.75">
      <c r="A2" s="42" t="s">
        <v>131</v>
      </c>
      <c r="B2" s="45">
        <v>2014</v>
      </c>
      <c r="C2" s="45">
        <v>2015</v>
      </c>
      <c r="D2" s="45">
        <v>2016</v>
      </c>
      <c r="E2" s="45">
        <v>2017</v>
      </c>
      <c r="F2" s="45">
        <v>2018</v>
      </c>
      <c r="G2" s="210" t="s">
        <v>252</v>
      </c>
      <c r="H2" s="210" t="s">
        <v>254</v>
      </c>
    </row>
    <row r="3" spans="1:8" ht="12.75">
      <c r="A3" s="129" t="s">
        <v>32</v>
      </c>
      <c r="B3" s="130">
        <v>28356</v>
      </c>
      <c r="C3" s="130">
        <v>38064</v>
      </c>
      <c r="D3" s="130">
        <v>29649</v>
      </c>
      <c r="E3" s="130">
        <v>30344.76481074799</v>
      </c>
      <c r="F3" s="211">
        <v>25732.69312831999</v>
      </c>
      <c r="G3" s="211">
        <v>25920.59007393</v>
      </c>
      <c r="H3" s="211">
        <v>27036.80413353</v>
      </c>
    </row>
    <row r="4" spans="1:8" ht="12.75">
      <c r="A4" s="171" t="s">
        <v>197</v>
      </c>
      <c r="B4" s="172">
        <v>380</v>
      </c>
      <c r="C4" s="172">
        <v>259</v>
      </c>
      <c r="D4" s="172">
        <v>204</v>
      </c>
      <c r="E4" s="172">
        <v>188.215952</v>
      </c>
      <c r="F4" s="172">
        <v>181.870373</v>
      </c>
      <c r="G4" s="172">
        <v>212.021746</v>
      </c>
      <c r="H4" s="172">
        <v>110.321728</v>
      </c>
    </row>
    <row r="5" spans="1:8" ht="12.75">
      <c r="A5" s="51" t="s">
        <v>33</v>
      </c>
      <c r="B5" s="52">
        <v>0</v>
      </c>
      <c r="C5" s="52">
        <v>0</v>
      </c>
      <c r="D5" s="52">
        <v>0</v>
      </c>
      <c r="E5" s="52">
        <v>0</v>
      </c>
      <c r="F5" s="213">
        <v>2055.08301212</v>
      </c>
      <c r="G5" s="213">
        <v>2400.220651</v>
      </c>
      <c r="H5" s="212">
        <v>3513.767649</v>
      </c>
    </row>
    <row r="6" spans="1:8" ht="14.25" customHeight="1">
      <c r="A6" s="51" t="s">
        <v>51</v>
      </c>
      <c r="B6" s="52">
        <v>27920</v>
      </c>
      <c r="C6" s="52">
        <v>21357</v>
      </c>
      <c r="D6" s="52">
        <v>22933</v>
      </c>
      <c r="E6" s="52">
        <v>29504.067272901866</v>
      </c>
      <c r="F6" s="213">
        <v>29377.0058638413</v>
      </c>
      <c r="G6" s="213">
        <v>29442.86869903</v>
      </c>
      <c r="H6" s="212">
        <v>28106.25632012</v>
      </c>
    </row>
    <row r="7" spans="1:8" ht="13.5" customHeight="1">
      <c r="A7" s="51" t="s">
        <v>34</v>
      </c>
      <c r="B7" s="52">
        <v>1366</v>
      </c>
      <c r="C7" s="52">
        <v>1169</v>
      </c>
      <c r="D7" s="52">
        <v>977</v>
      </c>
      <c r="E7" s="52">
        <v>1169.0174145</v>
      </c>
      <c r="F7" s="213">
        <v>693.9191651</v>
      </c>
      <c r="G7" s="213">
        <v>650.1762748</v>
      </c>
      <c r="H7" s="212">
        <v>635.1292089</v>
      </c>
    </row>
    <row r="8" spans="1:8" ht="12.75" customHeight="1">
      <c r="A8" s="51" t="s">
        <v>35</v>
      </c>
      <c r="B8" s="52">
        <v>23507</v>
      </c>
      <c r="C8" s="52">
        <v>27996</v>
      </c>
      <c r="D8" s="52">
        <v>25587</v>
      </c>
      <c r="E8" s="52">
        <v>31017.851568010057</v>
      </c>
      <c r="F8" s="213">
        <v>24581.92089923904</v>
      </c>
      <c r="G8" s="213">
        <v>23349.909814774608</v>
      </c>
      <c r="H8" s="212">
        <v>24073.659052896826</v>
      </c>
    </row>
    <row r="9" spans="1:8" ht="12.75">
      <c r="A9" s="51" t="s">
        <v>36</v>
      </c>
      <c r="B9" s="52">
        <v>8941</v>
      </c>
      <c r="C9" s="52">
        <v>8943</v>
      </c>
      <c r="D9" s="52">
        <v>9615</v>
      </c>
      <c r="E9" s="52">
        <v>11695.86587765889</v>
      </c>
      <c r="F9" s="213">
        <v>9116.05790460464</v>
      </c>
      <c r="G9" s="213">
        <v>9412.19414535</v>
      </c>
      <c r="H9" s="212">
        <v>9606.33327062</v>
      </c>
    </row>
    <row r="10" spans="1:8" ht="12.75">
      <c r="A10" s="51" t="s">
        <v>37</v>
      </c>
      <c r="B10" s="52">
        <v>140412</v>
      </c>
      <c r="C10" s="52">
        <v>165518</v>
      </c>
      <c r="D10" s="52">
        <v>190274</v>
      </c>
      <c r="E10" s="52">
        <f>204626.870769999</f>
        <v>204626.870769999</v>
      </c>
      <c r="F10" s="213">
        <v>192921.84704443882</v>
      </c>
      <c r="G10" s="213">
        <v>217712.6414391469</v>
      </c>
      <c r="H10" s="212">
        <v>232632.43073785957</v>
      </c>
    </row>
    <row r="11" spans="1:8" ht="12.75">
      <c r="A11" s="51" t="s">
        <v>38</v>
      </c>
      <c r="B11" s="52">
        <v>935</v>
      </c>
      <c r="C11" s="52">
        <v>1251</v>
      </c>
      <c r="D11" s="52">
        <v>762</v>
      </c>
      <c r="E11" s="52">
        <v>965.7834534</v>
      </c>
      <c r="F11" s="213">
        <v>771.9894709</v>
      </c>
      <c r="G11" s="213">
        <v>878.4678948</v>
      </c>
      <c r="H11" s="212">
        <v>824.2704675</v>
      </c>
    </row>
    <row r="12" spans="1:8" ht="12.75">
      <c r="A12" s="51" t="s">
        <v>52</v>
      </c>
      <c r="B12" s="52">
        <v>1025</v>
      </c>
      <c r="C12" s="52">
        <v>1210</v>
      </c>
      <c r="D12" s="52">
        <v>788</v>
      </c>
      <c r="E12" s="52">
        <v>1080.524076</v>
      </c>
      <c r="F12" s="213">
        <v>1090.151262</v>
      </c>
      <c r="G12" s="213">
        <v>1276.15018</v>
      </c>
      <c r="H12" s="212">
        <v>1366.487067</v>
      </c>
    </row>
    <row r="13" spans="1:8" ht="12.75">
      <c r="A13" s="51" t="s">
        <v>39</v>
      </c>
      <c r="B13" s="52">
        <v>4889</v>
      </c>
      <c r="C13" s="52">
        <v>4890</v>
      </c>
      <c r="D13" s="52">
        <v>4788</v>
      </c>
      <c r="E13" s="52">
        <v>5744.7136534277</v>
      </c>
      <c r="F13" s="213">
        <v>4570.1294832221</v>
      </c>
      <c r="G13" s="213">
        <v>4545.75745643</v>
      </c>
      <c r="H13" s="212">
        <v>4533.76597408</v>
      </c>
    </row>
    <row r="14" spans="1:8" ht="12.75">
      <c r="A14" s="51" t="s">
        <v>40</v>
      </c>
      <c r="B14" s="52">
        <v>1757</v>
      </c>
      <c r="C14" s="52">
        <v>1302</v>
      </c>
      <c r="D14" s="52">
        <v>979</v>
      </c>
      <c r="E14" s="52">
        <v>1028.0822926</v>
      </c>
      <c r="F14" s="213">
        <v>760.135231</v>
      </c>
      <c r="G14" s="213">
        <v>802.1041303</v>
      </c>
      <c r="H14" s="213">
        <v>801.8917023</v>
      </c>
    </row>
    <row r="15" spans="1:8" ht="12.75">
      <c r="A15" s="51" t="s">
        <v>41</v>
      </c>
      <c r="B15" s="52">
        <v>288</v>
      </c>
      <c r="C15" s="52">
        <v>298</v>
      </c>
      <c r="D15" s="52">
        <v>321</v>
      </c>
      <c r="E15" s="52">
        <v>920.3168834</v>
      </c>
      <c r="F15" s="213">
        <v>520.2333428</v>
      </c>
      <c r="G15" s="213">
        <v>600.4518678</v>
      </c>
      <c r="H15" s="212">
        <v>637.6683079</v>
      </c>
    </row>
    <row r="16" spans="1:8" ht="12.75">
      <c r="A16" s="51" t="s">
        <v>42</v>
      </c>
      <c r="B16" s="52">
        <v>1196</v>
      </c>
      <c r="C16" s="52">
        <v>489</v>
      </c>
      <c r="D16" s="52">
        <v>478</v>
      </c>
      <c r="E16" s="52">
        <v>451.30888898</v>
      </c>
      <c r="F16" s="213">
        <v>321.82317397</v>
      </c>
      <c r="G16" s="213">
        <v>307.8617895</v>
      </c>
      <c r="H16" s="212">
        <v>294.5539134</v>
      </c>
    </row>
    <row r="17" spans="1:8" ht="12.75">
      <c r="A17" s="51" t="s">
        <v>43</v>
      </c>
      <c r="B17" s="52">
        <v>27291</v>
      </c>
      <c r="C17" s="52">
        <v>28170</v>
      </c>
      <c r="D17" s="52">
        <v>29912</v>
      </c>
      <c r="E17" s="52">
        <v>24114.326049493822</v>
      </c>
      <c r="F17" s="213">
        <v>22244.21714180167</v>
      </c>
      <c r="G17" s="213">
        <v>24087.27067434468</v>
      </c>
      <c r="H17" s="212">
        <v>24849.541585770214</v>
      </c>
    </row>
    <row r="18" spans="1:8" ht="13.5" customHeight="1">
      <c r="A18" s="51" t="s">
        <v>44</v>
      </c>
      <c r="B18" s="52">
        <v>2230</v>
      </c>
      <c r="C18" s="52">
        <v>2026</v>
      </c>
      <c r="D18" s="52">
        <v>1731</v>
      </c>
      <c r="E18" s="52">
        <v>1085.98413652036</v>
      </c>
      <c r="F18" s="213">
        <v>797.6611789047</v>
      </c>
      <c r="G18" s="213">
        <v>776.8091038</v>
      </c>
      <c r="H18" s="212">
        <v>784.0226172</v>
      </c>
    </row>
    <row r="19" spans="1:8" ht="13.5" customHeight="1">
      <c r="A19" s="51" t="s">
        <v>45</v>
      </c>
      <c r="B19" s="52">
        <v>1918</v>
      </c>
      <c r="C19" s="52">
        <v>2206</v>
      </c>
      <c r="D19" s="52">
        <v>1704</v>
      </c>
      <c r="E19" s="52">
        <v>1839.18310107</v>
      </c>
      <c r="F19" s="213">
        <v>1196.74128245</v>
      </c>
      <c r="G19" s="213">
        <v>1106.62555339</v>
      </c>
      <c r="H19" s="212">
        <v>1152.93202389</v>
      </c>
    </row>
    <row r="20" spans="1:8" ht="12.75">
      <c r="A20" s="51" t="s">
        <v>46</v>
      </c>
      <c r="B20" s="52">
        <v>1310</v>
      </c>
      <c r="C20" s="52">
        <v>880</v>
      </c>
      <c r="D20" s="52">
        <v>777</v>
      </c>
      <c r="E20" s="52">
        <v>701.90005189</v>
      </c>
      <c r="F20" s="213">
        <v>469.05413435</v>
      </c>
      <c r="G20" s="213">
        <v>472.43102823</v>
      </c>
      <c r="H20" s="212">
        <v>481.22554219</v>
      </c>
    </row>
    <row r="21" spans="1:8" ht="12.75">
      <c r="A21" s="51" t="s">
        <v>166</v>
      </c>
      <c r="B21" s="52">
        <v>3065</v>
      </c>
      <c r="C21" s="52">
        <v>3851</v>
      </c>
      <c r="D21" s="52">
        <v>5340</v>
      </c>
      <c r="E21" s="52">
        <v>7707.78846830624</v>
      </c>
      <c r="F21" s="213">
        <v>9407.56891292899</v>
      </c>
      <c r="G21" s="213">
        <v>10840.7087646</v>
      </c>
      <c r="H21" s="212">
        <v>11845.1630784</v>
      </c>
    </row>
    <row r="22" spans="1:9" ht="14.25" customHeight="1">
      <c r="A22" s="53" t="s">
        <v>20</v>
      </c>
      <c r="B22" s="48">
        <v>248430</v>
      </c>
      <c r="C22" s="48">
        <v>271815</v>
      </c>
      <c r="D22" s="48">
        <v>297170</v>
      </c>
      <c r="E22" s="48">
        <v>323841.79991015844</v>
      </c>
      <c r="F22" s="48">
        <v>301077.4088766712</v>
      </c>
      <c r="G22" s="48">
        <v>328874.6712132961</v>
      </c>
      <c r="H22" s="48">
        <v>346249.4202470267</v>
      </c>
      <c r="I22" s="9"/>
    </row>
    <row r="23" spans="1:8" ht="12.75">
      <c r="A23" s="51" t="s">
        <v>63</v>
      </c>
      <c r="B23" s="52">
        <v>56920</v>
      </c>
      <c r="C23" s="52">
        <v>34637</v>
      </c>
      <c r="D23" s="52">
        <v>36903</v>
      </c>
      <c r="E23" s="52">
        <v>46594.27012367012</v>
      </c>
      <c r="F23" s="213">
        <v>50509.25810521846</v>
      </c>
      <c r="G23" s="213">
        <v>51378.69983586</v>
      </c>
      <c r="H23" s="212">
        <v>51726.22158686</v>
      </c>
    </row>
    <row r="24" spans="1:8" ht="12.75">
      <c r="A24" s="51" t="s">
        <v>64</v>
      </c>
      <c r="B24" s="52">
        <v>28290</v>
      </c>
      <c r="C24" s="52">
        <v>34881</v>
      </c>
      <c r="D24" s="52">
        <v>40682</v>
      </c>
      <c r="E24" s="52">
        <v>45263.04547422814</v>
      </c>
      <c r="F24" s="213">
        <v>46939.1646014759</v>
      </c>
      <c r="G24" s="213">
        <v>47715.93848092</v>
      </c>
      <c r="H24" s="212">
        <v>47982.41953167</v>
      </c>
    </row>
    <row r="25" spans="1:8" ht="12.75">
      <c r="A25" s="51" t="s">
        <v>65</v>
      </c>
      <c r="B25" s="52">
        <v>81879</v>
      </c>
      <c r="C25" s="52">
        <v>86462</v>
      </c>
      <c r="D25" s="52">
        <v>95515</v>
      </c>
      <c r="E25" s="52">
        <v>108231.8939615154</v>
      </c>
      <c r="F25" s="213">
        <v>100314.4378403381</v>
      </c>
      <c r="G25" s="213">
        <v>111227.16235602</v>
      </c>
      <c r="H25" s="212">
        <v>110463.12421542</v>
      </c>
    </row>
    <row r="26" spans="1:8" ht="12.75">
      <c r="A26" s="51" t="s">
        <v>248</v>
      </c>
      <c r="B26" s="52">
        <v>179</v>
      </c>
      <c r="C26" s="52">
        <v>148</v>
      </c>
      <c r="D26" s="52">
        <v>131</v>
      </c>
      <c r="E26" s="52">
        <v>127.7118979</v>
      </c>
      <c r="F26" s="213">
        <v>127.4289196</v>
      </c>
      <c r="G26" s="213">
        <v>125.7206852</v>
      </c>
      <c r="H26" s="212">
        <v>126.7974426</v>
      </c>
    </row>
    <row r="27" spans="1:8" ht="12.75">
      <c r="A27" s="53" t="s">
        <v>21</v>
      </c>
      <c r="B27" s="48">
        <v>167268</v>
      </c>
      <c r="C27" s="48">
        <v>156128</v>
      </c>
      <c r="D27" s="48">
        <v>173231</v>
      </c>
      <c r="E27" s="48">
        <v>200216.92145731367</v>
      </c>
      <c r="F27" s="48">
        <v>197890.28946663247</v>
      </c>
      <c r="G27" s="48">
        <v>210447.521358</v>
      </c>
      <c r="H27" s="48">
        <v>210298.56277654998</v>
      </c>
    </row>
    <row r="28" spans="1:8" ht="12.75">
      <c r="A28" s="51" t="s">
        <v>243</v>
      </c>
      <c r="B28" s="52">
        <v>31987</v>
      </c>
      <c r="C28" s="52">
        <v>30246</v>
      </c>
      <c r="D28" s="52">
        <v>30829</v>
      </c>
      <c r="E28" s="52">
        <v>23298.093128745684</v>
      </c>
      <c r="F28" s="213">
        <v>25761.22174652943</v>
      </c>
      <c r="G28" s="213">
        <v>27416.395899985007</v>
      </c>
      <c r="H28" s="212">
        <v>27608.78290987008</v>
      </c>
    </row>
    <row r="29" spans="1:8" ht="12.75">
      <c r="A29" s="51" t="s">
        <v>244</v>
      </c>
      <c r="B29" s="52">
        <v>45087</v>
      </c>
      <c r="C29" s="52">
        <v>52020</v>
      </c>
      <c r="D29" s="52">
        <v>53331</v>
      </c>
      <c r="E29" s="52">
        <v>43164.183102371724</v>
      </c>
      <c r="F29" s="213">
        <v>34062.92270748431</v>
      </c>
      <c r="G29" s="213">
        <v>40589.66572878602</v>
      </c>
      <c r="H29" s="212">
        <v>59423.78574664012</v>
      </c>
    </row>
    <row r="30" spans="1:8" ht="12.75">
      <c r="A30" s="51" t="s">
        <v>245</v>
      </c>
      <c r="B30" s="52">
        <v>56081</v>
      </c>
      <c r="C30" s="52">
        <v>46143</v>
      </c>
      <c r="D30" s="52">
        <v>57813</v>
      </c>
      <c r="E30" s="52">
        <v>51541.870431773845</v>
      </c>
      <c r="F30" s="213">
        <v>55292.8147275698</v>
      </c>
      <c r="G30" s="213">
        <v>54316.798540011885</v>
      </c>
      <c r="H30" s="212">
        <v>41384.48134975199</v>
      </c>
    </row>
    <row r="31" spans="1:8" ht="12.75">
      <c r="A31" s="51" t="s">
        <v>246</v>
      </c>
      <c r="B31" s="52">
        <v>33342</v>
      </c>
      <c r="C31" s="52">
        <v>63213</v>
      </c>
      <c r="D31" s="52">
        <v>65579</v>
      </c>
      <c r="E31" s="52">
        <v>63514.00856449</v>
      </c>
      <c r="F31" s="213">
        <v>57427.22997371</v>
      </c>
      <c r="G31" s="213">
        <v>59763.10167</v>
      </c>
      <c r="H31" s="212">
        <v>60767.1708331</v>
      </c>
    </row>
    <row r="32" spans="1:8" ht="12.75">
      <c r="A32" s="51" t="s">
        <v>247</v>
      </c>
      <c r="B32" s="52">
        <v>5811</v>
      </c>
      <c r="C32" s="52">
        <v>5929</v>
      </c>
      <c r="D32" s="52">
        <v>5976</v>
      </c>
      <c r="E32" s="52">
        <v>6618.89767531601</v>
      </c>
      <c r="F32" s="213">
        <v>5390.87020347018</v>
      </c>
      <c r="G32" s="213">
        <v>5003.51169455</v>
      </c>
      <c r="H32" s="212">
        <v>5011.96003864</v>
      </c>
    </row>
    <row r="33" spans="1:8" ht="12.75">
      <c r="A33" s="51" t="s">
        <v>249</v>
      </c>
      <c r="B33" s="52">
        <v>2738</v>
      </c>
      <c r="C33" s="52">
        <v>2447</v>
      </c>
      <c r="D33" s="52">
        <v>3788</v>
      </c>
      <c r="E33" s="52">
        <v>4453.26627362</v>
      </c>
      <c r="F33" s="213">
        <v>2539.2808555</v>
      </c>
      <c r="G33" s="213">
        <v>2604.386475</v>
      </c>
      <c r="H33" s="212">
        <v>2626.2731409</v>
      </c>
    </row>
    <row r="34" spans="1:8" ht="14.25" customHeight="1">
      <c r="A34" s="53" t="s">
        <v>22</v>
      </c>
      <c r="B34" s="48">
        <v>175046</v>
      </c>
      <c r="C34" s="48">
        <v>199998</v>
      </c>
      <c r="D34" s="48">
        <v>217316</v>
      </c>
      <c r="E34" s="48">
        <v>192590.31917631725</v>
      </c>
      <c r="F34" s="48">
        <v>180474.3402142637</v>
      </c>
      <c r="G34" s="48">
        <v>189693.8600083329</v>
      </c>
      <c r="H34" s="48">
        <v>196822.4540189022</v>
      </c>
    </row>
    <row r="35" spans="1:8" ht="12" customHeight="1">
      <c r="A35" s="54" t="s">
        <v>50</v>
      </c>
      <c r="B35" s="49">
        <v>263</v>
      </c>
      <c r="C35" s="49">
        <v>320</v>
      </c>
      <c r="D35" s="49">
        <v>323</v>
      </c>
      <c r="E35" s="49">
        <v>271.805767</v>
      </c>
      <c r="F35" s="214">
        <v>246.085367</v>
      </c>
      <c r="G35" s="214">
        <v>246.013372</v>
      </c>
      <c r="H35" s="214">
        <v>246.726349</v>
      </c>
    </row>
    <row r="36" spans="1:8" ht="12.75">
      <c r="A36" s="55" t="s">
        <v>149</v>
      </c>
      <c r="B36" s="49">
        <v>242</v>
      </c>
      <c r="C36" s="49">
        <v>243</v>
      </c>
      <c r="D36" s="49">
        <v>561</v>
      </c>
      <c r="E36" s="49">
        <v>8656.45348735</v>
      </c>
      <c r="F36" s="214">
        <v>8707.770646</v>
      </c>
      <c r="G36" s="214">
        <v>8960.6502823</v>
      </c>
      <c r="H36" s="214">
        <v>9261.7900999</v>
      </c>
    </row>
    <row r="37" spans="1:8" ht="12" customHeight="1">
      <c r="A37" s="175" t="s">
        <v>235</v>
      </c>
      <c r="B37" s="52"/>
      <c r="C37" s="52"/>
      <c r="D37" s="52"/>
      <c r="E37" s="52"/>
      <c r="F37" s="213">
        <v>62067.84324379522</v>
      </c>
      <c r="G37" s="213">
        <v>67358.9466134</v>
      </c>
      <c r="H37" s="213">
        <v>70733.11239201</v>
      </c>
    </row>
    <row r="38" spans="1:8" ht="12" customHeight="1">
      <c r="A38" s="175" t="s">
        <v>236</v>
      </c>
      <c r="B38" s="52"/>
      <c r="C38" s="52"/>
      <c r="D38" s="52"/>
      <c r="E38" s="52"/>
      <c r="F38" s="213">
        <v>14569.46129509511</v>
      </c>
      <c r="G38" s="213">
        <v>15389.70282037</v>
      </c>
      <c r="H38" s="213">
        <v>15501.26044073</v>
      </c>
    </row>
    <row r="39" spans="1:8" ht="12" customHeight="1">
      <c r="A39" s="175" t="s">
        <v>237</v>
      </c>
      <c r="B39" s="52"/>
      <c r="C39" s="52"/>
      <c r="D39" s="52"/>
      <c r="E39" s="52"/>
      <c r="F39" s="213">
        <v>12642.17979806714</v>
      </c>
      <c r="G39" s="213">
        <v>13975.937867</v>
      </c>
      <c r="H39" s="213">
        <v>14495.25326084</v>
      </c>
    </row>
    <row r="40" spans="1:8" ht="12" customHeight="1">
      <c r="A40" s="175" t="s">
        <v>238</v>
      </c>
      <c r="B40" s="52"/>
      <c r="C40" s="52"/>
      <c r="D40" s="52"/>
      <c r="E40" s="52"/>
      <c r="F40" s="213">
        <v>33759.73208985688</v>
      </c>
      <c r="G40" s="213">
        <v>35933.18810023</v>
      </c>
      <c r="H40" s="213">
        <v>37025.77493817</v>
      </c>
    </row>
    <row r="41" spans="1:8" ht="12" customHeight="1">
      <c r="A41" s="55" t="s">
        <v>54</v>
      </c>
      <c r="B41" s="49">
        <v>45686</v>
      </c>
      <c r="C41" s="49">
        <v>56701</v>
      </c>
      <c r="D41" s="49">
        <v>72036</v>
      </c>
      <c r="E41" s="49">
        <v>114634.05948210231</v>
      </c>
      <c r="F41" s="214">
        <v>123039.21642681435</v>
      </c>
      <c r="G41" s="214">
        <v>132657.775401</v>
      </c>
      <c r="H41" s="214">
        <v>137755.40103175002</v>
      </c>
    </row>
    <row r="42" spans="1:8" ht="12.75">
      <c r="A42" s="55" t="s">
        <v>164</v>
      </c>
      <c r="B42" s="49">
        <v>9094</v>
      </c>
      <c r="C42" s="49">
        <v>10038</v>
      </c>
      <c r="D42" s="49">
        <v>12300</v>
      </c>
      <c r="E42" s="49">
        <v>23732.3398257056</v>
      </c>
      <c r="F42" s="214">
        <v>22683.0248569</v>
      </c>
      <c r="G42" s="214">
        <v>24327.541232</v>
      </c>
      <c r="H42" s="214">
        <v>24861.9751546</v>
      </c>
    </row>
    <row r="43" spans="1:8" ht="12.75">
      <c r="A43" s="55" t="s">
        <v>165</v>
      </c>
      <c r="B43" s="49">
        <v>5016</v>
      </c>
      <c r="C43" s="49">
        <v>5890</v>
      </c>
      <c r="D43" s="49">
        <v>6307</v>
      </c>
      <c r="E43" s="49">
        <v>2060.98324071434</v>
      </c>
      <c r="F43" s="214">
        <v>1277.41357438043</v>
      </c>
      <c r="G43" s="214">
        <v>1479.70970382</v>
      </c>
      <c r="H43" s="214">
        <v>1534.38918508</v>
      </c>
    </row>
    <row r="44" spans="1:8" ht="12.75">
      <c r="A44" s="55" t="s">
        <v>162</v>
      </c>
      <c r="B44" s="49">
        <v>11963</v>
      </c>
      <c r="C44" s="49">
        <v>11631</v>
      </c>
      <c r="D44" s="49">
        <v>13388</v>
      </c>
      <c r="E44" s="49">
        <v>17697.9984872</v>
      </c>
      <c r="F44" s="214">
        <v>19901.87608785</v>
      </c>
      <c r="G44" s="214">
        <v>22408.20336134</v>
      </c>
      <c r="H44" s="214">
        <v>23701.0559275</v>
      </c>
    </row>
    <row r="45" spans="1:9" ht="12.75">
      <c r="A45" s="142" t="s">
        <v>175</v>
      </c>
      <c r="B45" s="143">
        <v>156</v>
      </c>
      <c r="C45" s="143">
        <v>187</v>
      </c>
      <c r="D45" s="143">
        <v>189</v>
      </c>
      <c r="E45" s="143">
        <v>68.460249</v>
      </c>
      <c r="F45" s="215">
        <v>54.110585</v>
      </c>
      <c r="G45" s="215">
        <v>55.465565</v>
      </c>
      <c r="H45" s="215">
        <v>56.326412</v>
      </c>
      <c r="I45" s="9"/>
    </row>
    <row r="46" spans="1:8" ht="12.75">
      <c r="A46" s="56"/>
      <c r="B46" s="50">
        <v>691521</v>
      </c>
      <c r="C46" s="50">
        <v>751016</v>
      </c>
      <c r="D46" s="50">
        <v>822469</v>
      </c>
      <c r="E46" s="50">
        <v>914115.9058936095</v>
      </c>
      <c r="F46" s="216">
        <v>881084.2292298322</v>
      </c>
      <c r="G46" s="216">
        <v>945072.001571019</v>
      </c>
      <c r="H46" s="216">
        <v>977804.905335839</v>
      </c>
    </row>
    <row r="47" spans="1:6" ht="12.75" customHeight="1" thickBot="1">
      <c r="A47" s="3"/>
      <c r="B47" s="31"/>
      <c r="C47" s="31"/>
      <c r="D47" s="31"/>
      <c r="E47" s="31"/>
      <c r="F47" s="31"/>
    </row>
    <row r="48" spans="1:8" ht="12.75">
      <c r="A48" s="32" t="s">
        <v>225</v>
      </c>
      <c r="B48" s="33"/>
      <c r="C48" s="34"/>
      <c r="D48" s="34"/>
      <c r="E48" s="34"/>
      <c r="F48" s="9"/>
      <c r="G48" s="9"/>
      <c r="H48" s="9"/>
    </row>
    <row r="50" spans="7:8" ht="12.75">
      <c r="G50" s="170"/>
      <c r="H50" s="170"/>
    </row>
    <row r="51" spans="6:8" ht="12.75">
      <c r="F51" s="9"/>
      <c r="G51" s="247" t="s">
        <v>239</v>
      </c>
      <c r="H51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85" zoomScaleNormal="85" zoomScalePageLayoutView="0" workbookViewId="0" topLeftCell="A1">
      <selection activeCell="A8" sqref="A8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0" customWidth="1"/>
    <col min="6" max="6" width="12.28125" style="0" customWidth="1"/>
    <col min="7" max="7" width="10.7109375" style="0" customWidth="1"/>
    <col min="8" max="8" width="12.00390625" style="0" customWidth="1"/>
    <col min="9" max="9" width="11.7109375" style="0" customWidth="1"/>
    <col min="10" max="10" width="8.57421875" style="187" customWidth="1"/>
    <col min="11" max="11" width="36.00390625" style="47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2.140625" style="1" bestFit="1" customWidth="1"/>
    <col min="19" max="19" width="12.57421875" style="1" bestFit="1" customWidth="1"/>
    <col min="20" max="16384" width="11.421875" style="1" customWidth="1"/>
  </cols>
  <sheetData>
    <row r="1" spans="1:19" ht="31.5" customHeight="1">
      <c r="A1" s="263" t="s">
        <v>186</v>
      </c>
      <c r="B1" s="263"/>
      <c r="C1" s="263"/>
      <c r="D1" s="263"/>
      <c r="E1" s="263"/>
      <c r="F1" s="265"/>
      <c r="G1" s="265"/>
      <c r="H1" s="265"/>
      <c r="I1" s="266"/>
      <c r="K1" s="262" t="s">
        <v>201</v>
      </c>
      <c r="L1" s="263"/>
      <c r="M1" s="263"/>
      <c r="N1" s="263"/>
      <c r="O1" s="263"/>
      <c r="P1" s="261"/>
      <c r="Q1" s="261"/>
      <c r="R1" s="261"/>
      <c r="S1" s="264"/>
    </row>
    <row r="2" spans="1:19" ht="12.75">
      <c r="A2" s="77" t="s">
        <v>130</v>
      </c>
      <c r="B2" s="78">
        <v>2014</v>
      </c>
      <c r="C2" s="131">
        <v>2015</v>
      </c>
      <c r="D2" s="131">
        <v>2016</v>
      </c>
      <c r="E2" s="131">
        <v>2017</v>
      </c>
      <c r="F2" s="131">
        <v>2018</v>
      </c>
      <c r="G2" s="155" t="s">
        <v>252</v>
      </c>
      <c r="H2" s="155" t="s">
        <v>254</v>
      </c>
      <c r="I2" s="155" t="s">
        <v>251</v>
      </c>
      <c r="J2" s="188"/>
      <c r="K2" s="77" t="s">
        <v>130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252</v>
      </c>
      <c r="R2" s="155" t="s">
        <v>254</v>
      </c>
      <c r="S2" s="155" t="s">
        <v>251</v>
      </c>
    </row>
    <row r="3" spans="1:19" ht="14.25" customHeight="1">
      <c r="A3" s="79" t="s">
        <v>32</v>
      </c>
      <c r="B3" s="71">
        <v>2924</v>
      </c>
      <c r="C3" s="82">
        <v>2907</v>
      </c>
      <c r="D3" s="82">
        <v>-3558</v>
      </c>
      <c r="E3" s="71">
        <v>1083.26682834999</v>
      </c>
      <c r="F3" s="82">
        <v>2603.72755937</v>
      </c>
      <c r="G3" s="82">
        <v>-688.16534822</v>
      </c>
      <c r="H3" s="82">
        <v>60.02025393</v>
      </c>
      <c r="I3" s="82">
        <v>-1051.70062761</v>
      </c>
      <c r="J3" s="188"/>
      <c r="K3" s="156" t="s">
        <v>32</v>
      </c>
      <c r="L3" s="71">
        <f>B3-'1.4 Udbytter'!B3</f>
        <v>1349</v>
      </c>
      <c r="M3" s="71">
        <v>-506</v>
      </c>
      <c r="N3" s="71">
        <v>-8602</v>
      </c>
      <c r="O3" s="71">
        <v>-2868.1938657500095</v>
      </c>
      <c r="P3" s="82">
        <v>-1337.34603423</v>
      </c>
      <c r="Q3" s="82">
        <f>G3-'1.4 Udbytter'!G3</f>
        <v>-795.3155450200001</v>
      </c>
      <c r="R3" s="82">
        <f>H3-'1.4 Udbytter'!H3</f>
        <v>50.11943293</v>
      </c>
      <c r="S3" s="82">
        <f>I3-'1.4 Udbytter'!I3</f>
        <v>-2775.43765381</v>
      </c>
    </row>
    <row r="4" spans="1:19" ht="14.25" customHeight="1">
      <c r="A4" s="173" t="s">
        <v>197</v>
      </c>
      <c r="B4" s="63">
        <v>-563</v>
      </c>
      <c r="C4" s="133">
        <v>-120</v>
      </c>
      <c r="D4" s="133">
        <v>-58</v>
      </c>
      <c r="E4" s="63">
        <v>-39.469505</v>
      </c>
      <c r="F4" s="133">
        <v>-1.694474</v>
      </c>
      <c r="G4" s="133">
        <v>0.032836</v>
      </c>
      <c r="H4" s="133">
        <v>-100.504944</v>
      </c>
      <c r="I4" s="133">
        <v>-101.089281</v>
      </c>
      <c r="J4" s="189"/>
      <c r="K4" s="174" t="s">
        <v>197</v>
      </c>
      <c r="L4" s="63">
        <f>B4-'1.4 Udbytter'!B4</f>
        <v>-669</v>
      </c>
      <c r="M4" s="63">
        <v>-140</v>
      </c>
      <c r="N4" s="63">
        <v>-59</v>
      </c>
      <c r="O4" s="63">
        <v>-39.469505</v>
      </c>
      <c r="P4" s="133">
        <v>-4.503804000000001</v>
      </c>
      <c r="Q4" s="133">
        <f>G4-'1.4 Udbytter'!G4</f>
        <v>0.032836</v>
      </c>
      <c r="R4" s="133">
        <f>H4-'1.4 Udbytter'!H4</f>
        <v>-111.503574</v>
      </c>
      <c r="S4" s="133">
        <f>I4-'1.4 Udbytter'!I4</f>
        <v>-112.087911</v>
      </c>
    </row>
    <row r="5" spans="1:19" s="4" customFormat="1" ht="12.75">
      <c r="A5" s="80" t="s">
        <v>33</v>
      </c>
      <c r="B5" s="63">
        <v>0</v>
      </c>
      <c r="C5" s="133">
        <v>0</v>
      </c>
      <c r="D5" s="133">
        <v>0</v>
      </c>
      <c r="E5" s="63">
        <v>0</v>
      </c>
      <c r="F5" s="133">
        <v>0</v>
      </c>
      <c r="G5" s="133">
        <v>0</v>
      </c>
      <c r="H5" s="132">
        <v>1114.449802</v>
      </c>
      <c r="I5" s="132">
        <v>1439.214802</v>
      </c>
      <c r="J5" s="188"/>
      <c r="K5" s="157" t="s">
        <v>33</v>
      </c>
      <c r="L5" s="63">
        <f>B5-'1.4 Udbytter'!B5</f>
        <v>0</v>
      </c>
      <c r="M5" s="63">
        <v>0</v>
      </c>
      <c r="N5" s="63">
        <v>0</v>
      </c>
      <c r="O5" s="63">
        <v>0</v>
      </c>
      <c r="P5" s="133">
        <v>0</v>
      </c>
      <c r="Q5" s="133">
        <f>G5-'1.4 Udbytter'!G5</f>
        <v>0</v>
      </c>
      <c r="R5" s="132">
        <f>H5-'1.4 Udbytter'!H5</f>
        <v>1114.449802</v>
      </c>
      <c r="S5" s="132">
        <f>I5-'1.4 Udbytter'!I5</f>
        <v>1439.214802</v>
      </c>
    </row>
    <row r="6" spans="1:19" ht="12.75">
      <c r="A6" s="80" t="s">
        <v>51</v>
      </c>
      <c r="B6" s="63">
        <v>-713</v>
      </c>
      <c r="C6" s="133">
        <v>-5403</v>
      </c>
      <c r="D6" s="133">
        <v>1108</v>
      </c>
      <c r="E6" s="63">
        <v>3524.8513864878178</v>
      </c>
      <c r="F6" s="133">
        <v>5233.298229795536</v>
      </c>
      <c r="G6" s="133">
        <v>-440.74270669</v>
      </c>
      <c r="H6" s="132">
        <v>-2021.06038112</v>
      </c>
      <c r="I6" s="132">
        <v>-4778.19360767</v>
      </c>
      <c r="J6" s="188"/>
      <c r="K6" s="157" t="s">
        <v>51</v>
      </c>
      <c r="L6" s="63">
        <f>B6-'1.4 Udbytter'!B6</f>
        <v>-1530</v>
      </c>
      <c r="M6" s="63">
        <v>-6109</v>
      </c>
      <c r="N6" s="63">
        <v>-620</v>
      </c>
      <c r="O6" s="63">
        <v>2834.8729614878175</v>
      </c>
      <c r="P6" s="133">
        <v>4001.387244695536</v>
      </c>
      <c r="Q6" s="133">
        <f>G6-'1.4 Udbytter'!G6</f>
        <v>-440.74270669</v>
      </c>
      <c r="R6" s="132">
        <f>H6-'1.4 Udbytter'!H6</f>
        <v>-2021.06038112</v>
      </c>
      <c r="S6" s="132">
        <f>I6-'1.4 Udbytter'!I6</f>
        <v>-5505.33717837</v>
      </c>
    </row>
    <row r="7" spans="1:19" ht="12.75">
      <c r="A7" s="80" t="s">
        <v>34</v>
      </c>
      <c r="B7" s="63">
        <v>-67</v>
      </c>
      <c r="C7" s="133">
        <v>-121</v>
      </c>
      <c r="D7" s="133">
        <v>-165</v>
      </c>
      <c r="E7" s="63">
        <v>46.65282103</v>
      </c>
      <c r="F7" s="133">
        <v>-290.72008442</v>
      </c>
      <c r="G7" s="133">
        <v>-7.74491063</v>
      </c>
      <c r="H7" s="132">
        <v>-4.423273</v>
      </c>
      <c r="I7" s="132">
        <v>-46.56561417</v>
      </c>
      <c r="J7" s="188"/>
      <c r="K7" s="157" t="s">
        <v>34</v>
      </c>
      <c r="L7" s="63">
        <f>B7-'1.4 Udbytter'!B7</f>
        <v>-89</v>
      </c>
      <c r="M7" s="63">
        <v>-262</v>
      </c>
      <c r="N7" s="63">
        <v>-302</v>
      </c>
      <c r="O7" s="63">
        <v>22.12147973</v>
      </c>
      <c r="P7" s="133">
        <v>-392.73412462</v>
      </c>
      <c r="Q7" s="133">
        <f>G7-'1.4 Udbytter'!G7</f>
        <v>-7.74491063</v>
      </c>
      <c r="R7" s="132">
        <f>H7-'1.4 Udbytter'!H7</f>
        <v>-17.286555999999997</v>
      </c>
      <c r="S7" s="132">
        <f>I7-'1.4 Udbytter'!I7</f>
        <v>-111.10393367</v>
      </c>
    </row>
    <row r="8" spans="1:19" ht="12.75">
      <c r="A8" s="80" t="s">
        <v>35</v>
      </c>
      <c r="B8" s="63">
        <v>-1117</v>
      </c>
      <c r="C8" s="133">
        <v>1193</v>
      </c>
      <c r="D8" s="133">
        <v>-931</v>
      </c>
      <c r="E8" s="63">
        <v>3305.0528049123</v>
      </c>
      <c r="F8" s="133">
        <v>-1180.7962469551157</v>
      </c>
      <c r="G8" s="133">
        <v>-1229.08931406</v>
      </c>
      <c r="H8" s="132">
        <v>-266.58164824</v>
      </c>
      <c r="I8" s="132">
        <v>-3850.97997962</v>
      </c>
      <c r="J8" s="188"/>
      <c r="K8" s="157" t="s">
        <v>35</v>
      </c>
      <c r="L8" s="63">
        <f>B8-'1.4 Udbytter'!B8</f>
        <v>-1231</v>
      </c>
      <c r="M8" s="63">
        <v>988</v>
      </c>
      <c r="N8" s="63">
        <v>-1974</v>
      </c>
      <c r="O8" s="63">
        <v>2614.8115872123</v>
      </c>
      <c r="P8" s="133">
        <v>-2775.5323452551156</v>
      </c>
      <c r="Q8" s="133">
        <f>G8-'1.4 Udbytter'!G8</f>
        <v>-1253.27395176</v>
      </c>
      <c r="R8" s="132">
        <f>H8-'1.4 Udbytter'!H8</f>
        <v>-268.38643024</v>
      </c>
      <c r="S8" s="132">
        <f>I8-'1.4 Udbytter'!I8</f>
        <v>-4432.07821322</v>
      </c>
    </row>
    <row r="9" spans="1:19" ht="12.75">
      <c r="A9" s="80" t="s">
        <v>36</v>
      </c>
      <c r="B9" s="63">
        <v>-823</v>
      </c>
      <c r="C9" s="133">
        <v>47</v>
      </c>
      <c r="D9" s="133">
        <v>1390</v>
      </c>
      <c r="E9" s="63">
        <v>-107.51657317</v>
      </c>
      <c r="F9" s="133">
        <v>-733.55658345</v>
      </c>
      <c r="G9" s="133">
        <v>-240.29094619</v>
      </c>
      <c r="H9" s="132">
        <v>-29.48558873</v>
      </c>
      <c r="I9" s="132">
        <v>-759.27103767</v>
      </c>
      <c r="J9" s="188"/>
      <c r="K9" s="157" t="s">
        <v>36</v>
      </c>
      <c r="L9" s="63">
        <f>B9-'1.4 Udbytter'!B9</f>
        <v>-1012</v>
      </c>
      <c r="M9" s="63">
        <v>-424</v>
      </c>
      <c r="N9" s="63">
        <v>515</v>
      </c>
      <c r="O9" s="63">
        <v>-388.93744537</v>
      </c>
      <c r="P9" s="133">
        <v>-1661.39180275</v>
      </c>
      <c r="Q9" s="133">
        <f>G9-'1.4 Udbytter'!G9</f>
        <v>-240.29094619</v>
      </c>
      <c r="R9" s="132">
        <f>H9-'1.4 Udbytter'!H9</f>
        <v>-29.48558873</v>
      </c>
      <c r="S9" s="132">
        <f>I9-'1.4 Udbytter'!I9</f>
        <v>-1025.76208477</v>
      </c>
    </row>
    <row r="10" spans="1:19" ht="12.75">
      <c r="A10" s="80" t="s">
        <v>37</v>
      </c>
      <c r="B10" s="63">
        <v>24088</v>
      </c>
      <c r="C10" s="133">
        <v>13122</v>
      </c>
      <c r="D10" s="133">
        <v>25632</v>
      </c>
      <c r="E10" s="63">
        <v>7789.7946921555385</v>
      </c>
      <c r="F10" s="133">
        <v>15933.128479114626</v>
      </c>
      <c r="G10" s="133">
        <v>6374.0412406952855</v>
      </c>
      <c r="H10" s="133">
        <v>8044.152529976918</v>
      </c>
      <c r="I10" s="133">
        <v>14507.090920084707</v>
      </c>
      <c r="J10" s="188"/>
      <c r="K10" s="157" t="s">
        <v>37</v>
      </c>
      <c r="L10" s="63">
        <f>B10-'1.4 Udbytter'!B10</f>
        <v>21585</v>
      </c>
      <c r="M10" s="63">
        <v>7424</v>
      </c>
      <c r="N10" s="63">
        <v>11333</v>
      </c>
      <c r="O10" s="63">
        <v>-1107.6929854444634</v>
      </c>
      <c r="P10" s="133">
        <v>2313.348816814627</v>
      </c>
      <c r="Q10" s="133">
        <f>G10-'1.4 Udbytter'!G10</f>
        <v>6374.0412406952855</v>
      </c>
      <c r="R10" s="133">
        <f>H10-'1.4 Udbytter'!H10</f>
        <v>7953.196926976918</v>
      </c>
      <c r="S10" s="133">
        <f>I10-'1.4 Udbytter'!I10</f>
        <v>6826.825209704707</v>
      </c>
    </row>
    <row r="11" spans="1:19" ht="12.75">
      <c r="A11" s="80" t="s">
        <v>38</v>
      </c>
      <c r="B11" s="63">
        <v>-254</v>
      </c>
      <c r="C11" s="133">
        <v>394</v>
      </c>
      <c r="D11" s="133">
        <v>-7</v>
      </c>
      <c r="E11" s="63">
        <v>47.5098971</v>
      </c>
      <c r="F11" s="133">
        <v>-145.6015848</v>
      </c>
      <c r="G11" s="133">
        <v>15.92321978</v>
      </c>
      <c r="H11" s="132">
        <v>16.3093248</v>
      </c>
      <c r="I11" s="132">
        <v>105.0068763</v>
      </c>
      <c r="J11" s="188"/>
      <c r="K11" s="157" t="s">
        <v>38</v>
      </c>
      <c r="L11" s="63">
        <f>B11-'1.4 Udbytter'!B11</f>
        <v>-293</v>
      </c>
      <c r="M11" s="63">
        <v>111</v>
      </c>
      <c r="N11" s="63">
        <v>-259</v>
      </c>
      <c r="O11" s="63">
        <v>47.5098971</v>
      </c>
      <c r="P11" s="133">
        <v>-237.3524686</v>
      </c>
      <c r="Q11" s="133">
        <f>G11-'1.4 Udbytter'!G11</f>
        <v>15.92321978</v>
      </c>
      <c r="R11" s="132">
        <f>H11-'1.4 Udbytter'!H11</f>
        <v>16.3093248</v>
      </c>
      <c r="S11" s="132">
        <f>I11-'1.4 Udbytter'!I11</f>
        <v>-55.70683289999998</v>
      </c>
    </row>
    <row r="12" spans="1:19" ht="12.75">
      <c r="A12" s="80" t="s">
        <v>52</v>
      </c>
      <c r="B12" s="63">
        <v>2</v>
      </c>
      <c r="C12" s="133">
        <v>11</v>
      </c>
      <c r="D12" s="133">
        <v>-496</v>
      </c>
      <c r="E12" s="63">
        <v>218.9503924</v>
      </c>
      <c r="F12" s="133">
        <v>220.79709</v>
      </c>
      <c r="G12" s="133">
        <v>-2.17939078</v>
      </c>
      <c r="H12" s="132">
        <v>4.66983225</v>
      </c>
      <c r="I12" s="132">
        <v>16.0177077</v>
      </c>
      <c r="J12" s="188"/>
      <c r="K12" s="157" t="s">
        <v>52</v>
      </c>
      <c r="L12" s="63">
        <f>B12-'1.4 Udbytter'!B12</f>
        <v>2</v>
      </c>
      <c r="M12" s="63">
        <v>11</v>
      </c>
      <c r="N12" s="63">
        <v>-496</v>
      </c>
      <c r="O12" s="63">
        <v>93.9226038</v>
      </c>
      <c r="P12" s="133">
        <v>-53.962849999999975</v>
      </c>
      <c r="Q12" s="133">
        <f>G12-'1.4 Udbytter'!G12</f>
        <v>-2.17939078</v>
      </c>
      <c r="R12" s="132">
        <f>H12-'1.4 Udbytter'!H12</f>
        <v>4.66983225</v>
      </c>
      <c r="S12" s="132">
        <f>I12-'1.4 Udbytter'!I12</f>
        <v>-45.428753099999994</v>
      </c>
    </row>
    <row r="13" spans="1:19" ht="12.75">
      <c r="A13" s="80" t="s">
        <v>39</v>
      </c>
      <c r="B13" s="63">
        <v>-496</v>
      </c>
      <c r="C13" s="133">
        <v>-905</v>
      </c>
      <c r="D13" s="133">
        <v>-311</v>
      </c>
      <c r="E13" s="63">
        <v>432.31680353</v>
      </c>
      <c r="F13" s="133">
        <v>-400.45353079</v>
      </c>
      <c r="G13" s="133">
        <v>-124.80804024025</v>
      </c>
      <c r="H13" s="132">
        <v>-58.51667793</v>
      </c>
      <c r="I13" s="132">
        <v>-272.92938539</v>
      </c>
      <c r="J13" s="188"/>
      <c r="K13" s="157" t="s">
        <v>39</v>
      </c>
      <c r="L13" s="63">
        <f>B13-'1.4 Udbytter'!B13</f>
        <v>-505</v>
      </c>
      <c r="M13" s="63">
        <v>-914</v>
      </c>
      <c r="N13" s="63">
        <v>-330</v>
      </c>
      <c r="O13" s="63">
        <v>420.13895213</v>
      </c>
      <c r="P13" s="133">
        <v>-662.14524459</v>
      </c>
      <c r="Q13" s="133">
        <f>G13-'1.4 Udbytter'!G13</f>
        <v>-124.80804024025</v>
      </c>
      <c r="R13" s="132">
        <f>H13-'1.4 Udbytter'!H13</f>
        <v>-58.51667793</v>
      </c>
      <c r="S13" s="132">
        <f>I13-'1.4 Udbytter'!I13</f>
        <v>-389.56922839</v>
      </c>
    </row>
    <row r="14" spans="1:19" ht="12.75">
      <c r="A14" s="80" t="s">
        <v>40</v>
      </c>
      <c r="B14" s="63">
        <v>-679</v>
      </c>
      <c r="C14" s="133">
        <v>-521</v>
      </c>
      <c r="D14" s="133">
        <v>-76</v>
      </c>
      <c r="E14" s="63">
        <v>-153.54450201</v>
      </c>
      <c r="F14" s="133">
        <v>30.09722172</v>
      </c>
      <c r="G14" s="133">
        <v>-16.36746935</v>
      </c>
      <c r="H14" s="132">
        <v>-12.64188635</v>
      </c>
      <c r="I14" s="132">
        <v>-36.70757608</v>
      </c>
      <c r="J14" s="188"/>
      <c r="K14" s="157" t="s">
        <v>40</v>
      </c>
      <c r="L14" s="63">
        <f>B14-'1.4 Udbytter'!B14</f>
        <v>-730</v>
      </c>
      <c r="M14" s="63">
        <v>-619</v>
      </c>
      <c r="N14" s="63">
        <v>-324</v>
      </c>
      <c r="O14" s="63">
        <v>-200.83202841</v>
      </c>
      <c r="P14" s="133">
        <v>-126.76485398</v>
      </c>
      <c r="Q14" s="133">
        <f>G14-'1.4 Udbytter'!G14</f>
        <v>-16.36746935</v>
      </c>
      <c r="R14" s="132">
        <f>H14-'1.4 Udbytter'!H14</f>
        <v>-12.64188635</v>
      </c>
      <c r="S14" s="132">
        <f>I14-'1.4 Udbytter'!I14</f>
        <v>-98.92368298</v>
      </c>
    </row>
    <row r="15" spans="1:19" ht="12.75">
      <c r="A15" s="80" t="s">
        <v>41</v>
      </c>
      <c r="B15" s="63">
        <v>-56</v>
      </c>
      <c r="C15" s="133">
        <v>-1</v>
      </c>
      <c r="D15" s="133">
        <v>45</v>
      </c>
      <c r="E15" s="63">
        <v>571.57513654</v>
      </c>
      <c r="F15" s="133">
        <v>284.92615234</v>
      </c>
      <c r="G15" s="133">
        <v>7.354729</v>
      </c>
      <c r="H15" s="132">
        <v>12.453856</v>
      </c>
      <c r="I15" s="132">
        <v>22.20900668</v>
      </c>
      <c r="J15" s="188"/>
      <c r="K15" s="157" t="s">
        <v>41</v>
      </c>
      <c r="L15" s="63">
        <f>B15-'1.4 Udbytter'!B15</f>
        <v>-83</v>
      </c>
      <c r="M15" s="63">
        <v>-30</v>
      </c>
      <c r="N15" s="63">
        <v>1</v>
      </c>
      <c r="O15" s="63">
        <v>531.92832954</v>
      </c>
      <c r="P15" s="133">
        <v>203.65571824</v>
      </c>
      <c r="Q15" s="133">
        <f>G15-'1.4 Udbytter'!G15</f>
        <v>7.354729</v>
      </c>
      <c r="R15" s="132">
        <f>H15-'1.4 Udbytter'!H15</f>
        <v>12.453856</v>
      </c>
      <c r="S15" s="132">
        <f>I15-'1.4 Udbytter'!I15</f>
        <v>1.9011257800000045</v>
      </c>
    </row>
    <row r="16" spans="1:19" ht="12.75">
      <c r="A16" s="80" t="s">
        <v>42</v>
      </c>
      <c r="B16" s="63">
        <v>-564</v>
      </c>
      <c r="C16" s="133">
        <v>-515</v>
      </c>
      <c r="D16" s="133">
        <v>-117</v>
      </c>
      <c r="E16" s="63">
        <v>-63.92109458</v>
      </c>
      <c r="F16" s="133">
        <v>-101.05475324</v>
      </c>
      <c r="G16" s="133">
        <v>-13.48358679</v>
      </c>
      <c r="H16" s="132">
        <v>-16.90085492</v>
      </c>
      <c r="I16" s="132">
        <v>-49.69490734</v>
      </c>
      <c r="J16" s="188"/>
      <c r="K16" s="157" t="s">
        <v>42</v>
      </c>
      <c r="L16" s="63">
        <f>B16-'1.4 Udbytter'!B16</f>
        <v>-620</v>
      </c>
      <c r="M16" s="63">
        <v>-528</v>
      </c>
      <c r="N16" s="63">
        <v>-117</v>
      </c>
      <c r="O16" s="63">
        <v>-63.92109458</v>
      </c>
      <c r="P16" s="133">
        <v>-120.52066524</v>
      </c>
      <c r="Q16" s="133">
        <f>G16-'1.4 Udbytter'!G16</f>
        <v>-13.48358679</v>
      </c>
      <c r="R16" s="132">
        <f>H16-'1.4 Udbytter'!H16</f>
        <v>-16.90085492</v>
      </c>
      <c r="S16" s="132">
        <f>I16-'1.4 Udbytter'!I16</f>
        <v>-63.20177134</v>
      </c>
    </row>
    <row r="17" spans="1:19" ht="12.75">
      <c r="A17" s="80" t="s">
        <v>43</v>
      </c>
      <c r="B17" s="63">
        <v>622</v>
      </c>
      <c r="C17" s="133">
        <v>-296</v>
      </c>
      <c r="D17" s="133">
        <v>1759</v>
      </c>
      <c r="E17" s="63">
        <v>-5161.60370301</v>
      </c>
      <c r="F17" s="133">
        <v>982.3346636</v>
      </c>
      <c r="G17" s="133">
        <v>-1265.73055479</v>
      </c>
      <c r="H17" s="133">
        <v>-116.12107024</v>
      </c>
      <c r="I17" s="133">
        <v>-455.864111</v>
      </c>
      <c r="J17" s="188"/>
      <c r="K17" s="157" t="s">
        <v>43</v>
      </c>
      <c r="L17" s="63">
        <f>B17-'1.4 Udbytter'!B17</f>
        <v>-106</v>
      </c>
      <c r="M17" s="63">
        <v>-1412</v>
      </c>
      <c r="N17" s="63">
        <v>-1755</v>
      </c>
      <c r="O17" s="63">
        <v>-7159.55614461</v>
      </c>
      <c r="P17" s="133">
        <v>-1014.0518862</v>
      </c>
      <c r="Q17" s="133">
        <f>G17-'1.4 Udbytter'!G17</f>
        <v>-1289.66777799</v>
      </c>
      <c r="R17" s="133">
        <f>H17-'1.4 Udbytter'!H17</f>
        <v>-193.88778323999998</v>
      </c>
      <c r="S17" s="133">
        <f>I17-'1.4 Udbytter'!I17</f>
        <v>-1762.290261</v>
      </c>
    </row>
    <row r="18" spans="1:19" ht="12.75">
      <c r="A18" s="80" t="s">
        <v>44</v>
      </c>
      <c r="B18" s="63">
        <v>-325</v>
      </c>
      <c r="C18" s="133">
        <v>-444</v>
      </c>
      <c r="D18" s="133">
        <v>-95</v>
      </c>
      <c r="E18" s="63">
        <v>-697.73430799</v>
      </c>
      <c r="F18" s="133">
        <v>-95.73456488</v>
      </c>
      <c r="G18" s="133">
        <v>-23.8553434</v>
      </c>
      <c r="H18" s="132">
        <v>-18.194811</v>
      </c>
      <c r="I18" s="132">
        <v>-69.1495273</v>
      </c>
      <c r="J18" s="188"/>
      <c r="K18" s="157" t="s">
        <v>44</v>
      </c>
      <c r="L18" s="63">
        <f>B18-'1.4 Udbytter'!B18</f>
        <v>-410</v>
      </c>
      <c r="M18" s="63">
        <v>-586</v>
      </c>
      <c r="N18" s="63">
        <v>-367</v>
      </c>
      <c r="O18" s="63">
        <v>-819.2685871900001</v>
      </c>
      <c r="P18" s="133">
        <v>-187.32606388</v>
      </c>
      <c r="Q18" s="133">
        <f>G18-'1.4 Udbytter'!G18</f>
        <v>-23.8553434</v>
      </c>
      <c r="R18" s="132">
        <f>H18-'1.4 Udbytter'!H18</f>
        <v>-21.670185</v>
      </c>
      <c r="S18" s="132">
        <f>I18-'1.4 Udbytter'!I18</f>
        <v>-122.38962850000001</v>
      </c>
    </row>
    <row r="19" spans="1:19" s="4" customFormat="1" ht="12.75">
      <c r="A19" s="80" t="s">
        <v>45</v>
      </c>
      <c r="B19" s="63">
        <v>-383</v>
      </c>
      <c r="C19" s="133">
        <v>98</v>
      </c>
      <c r="D19" s="133">
        <v>-397</v>
      </c>
      <c r="E19" s="63">
        <v>-26.06686621</v>
      </c>
      <c r="F19" s="133">
        <v>-154.67499124</v>
      </c>
      <c r="G19" s="133">
        <v>-49.07810638</v>
      </c>
      <c r="H19" s="132">
        <v>-38.43767631</v>
      </c>
      <c r="I19" s="132">
        <v>-132.31233814</v>
      </c>
      <c r="J19" s="188"/>
      <c r="K19" s="157" t="s">
        <v>45</v>
      </c>
      <c r="L19" s="63">
        <f>B19-'1.4 Udbytter'!B19</f>
        <v>-383</v>
      </c>
      <c r="M19" s="63">
        <v>-457</v>
      </c>
      <c r="N19" s="63">
        <v>-489</v>
      </c>
      <c r="O19" s="63">
        <v>-185.95990321</v>
      </c>
      <c r="P19" s="133">
        <v>-287.73541514</v>
      </c>
      <c r="Q19" s="133">
        <f>G19-'1.4 Udbytter'!G19</f>
        <v>-49.07810638</v>
      </c>
      <c r="R19" s="132">
        <f>H19-'1.4 Udbytter'!H19</f>
        <v>-38.43767631</v>
      </c>
      <c r="S19" s="132">
        <f>I19-'1.4 Udbytter'!I19</f>
        <v>-261.17379464</v>
      </c>
    </row>
    <row r="20" spans="1:19" ht="12.75">
      <c r="A20" s="80" t="s">
        <v>46</v>
      </c>
      <c r="B20" s="63">
        <v>-940</v>
      </c>
      <c r="C20" s="133">
        <v>-424</v>
      </c>
      <c r="D20" s="133">
        <v>-278</v>
      </c>
      <c r="E20" s="63">
        <v>-128.933694</v>
      </c>
      <c r="F20" s="133">
        <v>-151.25267271</v>
      </c>
      <c r="G20" s="133">
        <v>-21.715391</v>
      </c>
      <c r="H20" s="132">
        <v>-5.834162</v>
      </c>
      <c r="I20" s="132">
        <v>-34.7810101</v>
      </c>
      <c r="J20" s="188"/>
      <c r="K20" s="157" t="s">
        <v>46</v>
      </c>
      <c r="L20" s="63">
        <f>B20-'1.4 Udbytter'!B20</f>
        <v>-986</v>
      </c>
      <c r="M20" s="63">
        <v>98</v>
      </c>
      <c r="N20" s="63">
        <v>-278</v>
      </c>
      <c r="O20" s="63">
        <v>-128.933694</v>
      </c>
      <c r="P20" s="133">
        <v>-182.26719371000002</v>
      </c>
      <c r="Q20" s="133">
        <f>G20-'1.4 Udbytter'!G20</f>
        <v>-21.715391</v>
      </c>
      <c r="R20" s="132">
        <f>H20-'1.4 Udbytter'!H20</f>
        <v>-5.834162</v>
      </c>
      <c r="S20" s="132">
        <f>I20-'1.4 Udbytter'!I20</f>
        <v>-43.296314900000006</v>
      </c>
    </row>
    <row r="21" spans="1:19" ht="13.5" customHeight="1">
      <c r="A21" s="80" t="s">
        <v>166</v>
      </c>
      <c r="B21" s="63">
        <v>9</v>
      </c>
      <c r="C21" s="133">
        <v>402</v>
      </c>
      <c r="D21" s="133">
        <v>1635</v>
      </c>
      <c r="E21" s="63">
        <v>2424.02380269</v>
      </c>
      <c r="F21" s="133">
        <v>2523.41498594</v>
      </c>
      <c r="G21" s="133">
        <v>45.04796051</v>
      </c>
      <c r="H21" s="132">
        <v>467.7479733</v>
      </c>
      <c r="I21" s="132">
        <v>1234.52505387</v>
      </c>
      <c r="J21" s="188"/>
      <c r="K21" s="157" t="s">
        <v>166</v>
      </c>
      <c r="L21" s="63">
        <f>B21-'1.4 Udbytter'!B21</f>
        <v>9</v>
      </c>
      <c r="M21" s="63">
        <v>177</v>
      </c>
      <c r="N21" s="63">
        <v>1232</v>
      </c>
      <c r="O21" s="63">
        <v>2068.14176209</v>
      </c>
      <c r="P21" s="133">
        <v>2146.28468373</v>
      </c>
      <c r="Q21" s="133">
        <f>G21-'1.4 Udbytter'!G21</f>
        <v>45.04796051</v>
      </c>
      <c r="R21" s="132">
        <f>H21-'1.4 Udbytter'!H21</f>
        <v>467.7479733</v>
      </c>
      <c r="S21" s="132">
        <f>I21-'1.4 Udbytter'!I21</f>
        <v>338.57324407</v>
      </c>
    </row>
    <row r="22" spans="1:19" ht="12.75">
      <c r="A22" s="79" t="s">
        <v>20</v>
      </c>
      <c r="B22" s="73">
        <v>17741</v>
      </c>
      <c r="C22" s="176">
        <v>6517</v>
      </c>
      <c r="D22" s="176">
        <v>28638</v>
      </c>
      <c r="E22" s="73">
        <v>11981.937490875658</v>
      </c>
      <c r="F22" s="73">
        <f>SUM(F4:F21)</f>
        <v>21952.45733602504</v>
      </c>
      <c r="G22" s="73">
        <v>3007.314225685034</v>
      </c>
      <c r="H22" s="73">
        <v>6971.080344486917</v>
      </c>
      <c r="I22" s="73">
        <v>6736.525991154707</v>
      </c>
      <c r="J22" s="188"/>
      <c r="K22" s="156" t="s">
        <v>20</v>
      </c>
      <c r="L22" s="73">
        <f>B22-'1.4 Udbytter'!B22</f>
        <v>12949</v>
      </c>
      <c r="M22" s="73">
        <v>-2672</v>
      </c>
      <c r="N22" s="73">
        <v>5711</v>
      </c>
      <c r="O22" s="73">
        <v>-1461.123814724342</v>
      </c>
      <c r="P22" s="73">
        <v>958.3877455150468</v>
      </c>
      <c r="Q22" s="73">
        <f>G22-'1.4 Udbytter'!G22</f>
        <v>2959.1923647850344</v>
      </c>
      <c r="R22" s="73">
        <f>H22-'1.4 Udbytter'!H22</f>
        <v>6773.215959486917</v>
      </c>
      <c r="S22" s="73">
        <f>I22-'1.4 Udbytter'!I22</f>
        <v>-5421.835207225291</v>
      </c>
    </row>
    <row r="23" spans="1:19" ht="12.75">
      <c r="A23" s="80" t="s">
        <v>63</v>
      </c>
      <c r="B23" s="63">
        <v>-1107</v>
      </c>
      <c r="C23" s="133">
        <v>-3665</v>
      </c>
      <c r="D23" s="133">
        <v>1754</v>
      </c>
      <c r="E23" s="63">
        <v>9534.81398273999</v>
      </c>
      <c r="F23" s="133">
        <v>4237.35849398</v>
      </c>
      <c r="G23" s="133">
        <v>172.03904752</v>
      </c>
      <c r="H23" s="63">
        <v>338.8813284</v>
      </c>
      <c r="I23" s="132">
        <v>1070.91970482</v>
      </c>
      <c r="J23" s="188"/>
      <c r="K23" s="157" t="s">
        <v>63</v>
      </c>
      <c r="L23" s="63">
        <f>B23-'1.4 Udbytter'!B23</f>
        <v>-2136</v>
      </c>
      <c r="M23" s="63">
        <v>-4468</v>
      </c>
      <c r="N23" s="63">
        <v>1432</v>
      </c>
      <c r="O23" s="63">
        <v>9151.82204758999</v>
      </c>
      <c r="P23" s="133">
        <v>3774.44836948</v>
      </c>
      <c r="Q23" s="133">
        <f>G23-'1.4 Udbytter'!G23</f>
        <v>172.03904752</v>
      </c>
      <c r="R23" s="132">
        <f>H23-'1.4 Udbytter'!H23</f>
        <v>338.8813284</v>
      </c>
      <c r="S23" s="132">
        <f>I23-'1.4 Udbytter'!I23</f>
        <v>860.4349048200002</v>
      </c>
    </row>
    <row r="24" spans="1:19" s="4" customFormat="1" ht="12" customHeight="1">
      <c r="A24" s="80" t="s">
        <v>64</v>
      </c>
      <c r="B24" s="63">
        <v>4486</v>
      </c>
      <c r="C24" s="133">
        <v>7983</v>
      </c>
      <c r="D24" s="133">
        <v>3017</v>
      </c>
      <c r="E24" s="63">
        <v>4130.39572764003</v>
      </c>
      <c r="F24" s="133">
        <v>1950.84155937</v>
      </c>
      <c r="G24" s="133">
        <v>-375.25497529</v>
      </c>
      <c r="H24" s="63">
        <v>365.54972729</v>
      </c>
      <c r="I24" s="132">
        <v>632.38384172</v>
      </c>
      <c r="J24" s="188"/>
      <c r="K24" s="157" t="s">
        <v>64</v>
      </c>
      <c r="L24" s="63">
        <f>B24-'1.4 Udbytter'!B24</f>
        <v>3723</v>
      </c>
      <c r="M24" s="63">
        <v>6784</v>
      </c>
      <c r="N24" s="63">
        <v>2125</v>
      </c>
      <c r="O24" s="63">
        <v>3041.0567701400296</v>
      </c>
      <c r="P24" s="133">
        <v>1030.55930877</v>
      </c>
      <c r="Q24" s="133">
        <f>G24-'1.4 Udbytter'!G24</f>
        <v>-375.25497529</v>
      </c>
      <c r="R24" s="132">
        <f>H24-'1.4 Udbytter'!H24</f>
        <v>363.27031329000005</v>
      </c>
      <c r="S24" s="132">
        <f>I24-'1.4 Udbytter'!I24</f>
        <v>-62.61165028000005</v>
      </c>
    </row>
    <row r="25" spans="1:19" ht="12.75" customHeight="1">
      <c r="A25" s="80" t="s">
        <v>65</v>
      </c>
      <c r="B25" s="63">
        <v>3429</v>
      </c>
      <c r="C25" s="133">
        <v>7106</v>
      </c>
      <c r="D25" s="133">
        <v>8098</v>
      </c>
      <c r="E25" s="63">
        <v>12329.6893751</v>
      </c>
      <c r="F25" s="9">
        <v>-6993.94323734</v>
      </c>
      <c r="G25" s="9">
        <v>2072.57259501</v>
      </c>
      <c r="H25" s="63">
        <v>-541.15501669</v>
      </c>
      <c r="I25" s="9">
        <v>9467.79933746</v>
      </c>
      <c r="J25" s="188"/>
      <c r="K25" s="157" t="s">
        <v>65</v>
      </c>
      <c r="L25" s="63">
        <f>B25-'1.4 Udbytter'!B25</f>
        <v>1575</v>
      </c>
      <c r="M25" s="63">
        <v>4509</v>
      </c>
      <c r="N25" s="63">
        <v>5954</v>
      </c>
      <c r="O25" s="63">
        <v>10696.09293145</v>
      </c>
      <c r="P25" s="9">
        <v>-8618.55578119</v>
      </c>
      <c r="Q25" s="9">
        <f>G25-'1.4 Udbytter'!G25</f>
        <v>2070.10527711</v>
      </c>
      <c r="R25" s="9">
        <f>H25-'1.4 Udbytter'!H25</f>
        <v>-578.08197269</v>
      </c>
      <c r="S25" s="9">
        <f>I25-'1.4 Udbytter'!I25</f>
        <v>8620.181199659999</v>
      </c>
    </row>
    <row r="26" spans="1:19" ht="12" customHeight="1">
      <c r="A26" s="80" t="s">
        <v>53</v>
      </c>
      <c r="B26" s="63">
        <v>-65</v>
      </c>
      <c r="C26" s="133">
        <v>-14</v>
      </c>
      <c r="D26" s="133">
        <v>-10</v>
      </c>
      <c r="E26" s="63">
        <v>0</v>
      </c>
      <c r="F26" s="133">
        <v>0</v>
      </c>
      <c r="G26" s="133">
        <v>0</v>
      </c>
      <c r="H26" s="63">
        <v>0</v>
      </c>
      <c r="I26" s="132">
        <v>0</v>
      </c>
      <c r="J26" s="188"/>
      <c r="K26" s="157" t="s">
        <v>53</v>
      </c>
      <c r="L26" s="63">
        <f>B26-'1.4 Udbytter'!B26</f>
        <v>-90</v>
      </c>
      <c r="M26" s="63">
        <v>-37</v>
      </c>
      <c r="N26" s="63">
        <v>-23</v>
      </c>
      <c r="O26" s="63">
        <v>-6.8740299</v>
      </c>
      <c r="P26" s="133">
        <v>-5.391396</v>
      </c>
      <c r="Q26" s="133">
        <f>G26-'1.4 Udbytter'!G26</f>
        <v>0</v>
      </c>
      <c r="R26" s="132">
        <f>H26-'1.4 Udbytter'!H26</f>
        <v>0</v>
      </c>
      <c r="S26" s="132">
        <f>I26-'1.4 Udbytter'!I26</f>
        <v>-3.3696225</v>
      </c>
    </row>
    <row r="27" spans="1:19" ht="12.75">
      <c r="A27" s="79" t="s">
        <v>21</v>
      </c>
      <c r="B27" s="73">
        <v>6743</v>
      </c>
      <c r="C27" s="176">
        <v>11410</v>
      </c>
      <c r="D27" s="176">
        <v>12859</v>
      </c>
      <c r="E27" s="73">
        <v>25994.89908548002</v>
      </c>
      <c r="F27" s="176">
        <f>SUM(F23:F26)</f>
        <v>-805.74318399</v>
      </c>
      <c r="G27" s="176">
        <v>1869.35666724</v>
      </c>
      <c r="H27" s="176">
        <v>163.27603899999997</v>
      </c>
      <c r="I27" s="176">
        <v>11171.102884</v>
      </c>
      <c r="J27" s="188"/>
      <c r="K27" s="156" t="s">
        <v>21</v>
      </c>
      <c r="L27" s="73">
        <f>B27-'1.4 Udbytter'!B27</f>
        <v>3072</v>
      </c>
      <c r="M27" s="73">
        <v>6788</v>
      </c>
      <c r="N27" s="73">
        <v>9488</v>
      </c>
      <c r="O27" s="73">
        <v>22882.09771928002</v>
      </c>
      <c r="P27" s="176">
        <v>-3818.93949894</v>
      </c>
      <c r="Q27" s="176">
        <f>G27-'1.4 Udbytter'!G27</f>
        <v>1866.88934934</v>
      </c>
      <c r="R27" s="176">
        <f>H27-'1.4 Udbytter'!H27</f>
        <v>124.06966899999998</v>
      </c>
      <c r="S27" s="176">
        <f>I27-'1.4 Udbytter'!I27</f>
        <v>9414.6348317</v>
      </c>
    </row>
    <row r="28" spans="1:19" ht="13.5" customHeight="1">
      <c r="A28" s="80" t="s">
        <v>47</v>
      </c>
      <c r="B28" s="63">
        <v>-5291</v>
      </c>
      <c r="C28" s="133">
        <v>2179</v>
      </c>
      <c r="D28" s="133">
        <v>-287</v>
      </c>
      <c r="E28" s="63">
        <v>-7326.540544208872</v>
      </c>
      <c r="F28" s="133">
        <v>3763.987525738234</v>
      </c>
      <c r="G28" s="133">
        <v>-189.19107566156308</v>
      </c>
      <c r="H28" s="132">
        <v>49.142499739208255</v>
      </c>
      <c r="I28" s="132">
        <v>1160.65165799698</v>
      </c>
      <c r="J28" s="188"/>
      <c r="K28" s="157" t="s">
        <v>47</v>
      </c>
      <c r="L28" s="63">
        <f>B28-'1.4 Udbytter'!B28</f>
        <v>-6710</v>
      </c>
      <c r="M28" s="63">
        <v>1165</v>
      </c>
      <c r="N28" s="63">
        <v>-1034</v>
      </c>
      <c r="O28" s="63">
        <v>-7789.139129821702</v>
      </c>
      <c r="P28" s="133">
        <v>2959.595008438234</v>
      </c>
      <c r="Q28" s="133">
        <f>G28-'1.4 Udbytter'!G28</f>
        <v>-189.19107566156308</v>
      </c>
      <c r="R28" s="132">
        <f>H28-'1.4 Udbytter'!H28</f>
        <v>45.26236973920825</v>
      </c>
      <c r="S28" s="132">
        <f>I28-'1.4 Udbytter'!I28</f>
        <v>929.96613624156</v>
      </c>
    </row>
    <row r="29" spans="1:19" s="4" customFormat="1" ht="12.75">
      <c r="A29" s="80" t="s">
        <v>48</v>
      </c>
      <c r="B29" s="63">
        <v>-4448</v>
      </c>
      <c r="C29" s="133">
        <v>10529</v>
      </c>
      <c r="D29" s="133">
        <v>-4259</v>
      </c>
      <c r="E29" s="63">
        <v>-12347.115314796143</v>
      </c>
      <c r="F29" s="133">
        <v>-4623.35002590458</v>
      </c>
      <c r="G29" s="133">
        <v>2169.2693855506086</v>
      </c>
      <c r="H29" s="132">
        <v>5074.8774503680625</v>
      </c>
      <c r="I29" s="132">
        <v>1686.1047906889833</v>
      </c>
      <c r="J29" s="188"/>
      <c r="K29" s="157" t="s">
        <v>48</v>
      </c>
      <c r="L29" s="63">
        <f>B29-'1.4 Udbytter'!B29</f>
        <v>-7361</v>
      </c>
      <c r="M29" s="63">
        <v>9521</v>
      </c>
      <c r="N29" s="63">
        <v>-4596</v>
      </c>
      <c r="O29" s="63">
        <v>-13455.720194046144</v>
      </c>
      <c r="P29" s="133">
        <v>-7208.54371350458</v>
      </c>
      <c r="Q29" s="133">
        <f>G29-'1.4 Udbytter'!G29</f>
        <v>2169.2693855506086</v>
      </c>
      <c r="R29" s="132">
        <f>H29-'1.4 Udbytter'!H29</f>
        <v>5074.8774503680625</v>
      </c>
      <c r="S29" s="132">
        <f>I29-'1.4 Udbytter'!I29</f>
        <v>1294.2145422889832</v>
      </c>
    </row>
    <row r="30" spans="1:19" s="4" customFormat="1" ht="12.75">
      <c r="A30" s="80" t="s">
        <v>49</v>
      </c>
      <c r="B30" s="63">
        <v>9015</v>
      </c>
      <c r="C30" s="133">
        <v>-7872</v>
      </c>
      <c r="D30" s="133">
        <v>7846</v>
      </c>
      <c r="E30" s="63">
        <v>-10231.903866020866</v>
      </c>
      <c r="F30" s="133">
        <v>11182.586555599264</v>
      </c>
      <c r="G30" s="133">
        <v>-721.0545076667565</v>
      </c>
      <c r="H30" s="132">
        <v>379.476165113269</v>
      </c>
      <c r="I30" s="132">
        <v>5492.854021120678</v>
      </c>
      <c r="J30" s="188"/>
      <c r="K30" s="157" t="s">
        <v>49</v>
      </c>
      <c r="L30" s="63">
        <f>B30-'1.4 Udbytter'!B30</f>
        <v>7473</v>
      </c>
      <c r="M30" s="63">
        <v>-8488</v>
      </c>
      <c r="N30" s="63">
        <v>7362</v>
      </c>
      <c r="O30" s="63">
        <v>-11156.280551620866</v>
      </c>
      <c r="P30" s="133">
        <v>7023.0216120992645</v>
      </c>
      <c r="Q30" s="133">
        <f>G30-'1.4 Udbytter'!G30</f>
        <v>-721.0545076667565</v>
      </c>
      <c r="R30" s="132">
        <f>H30-'1.4 Udbytter'!H30</f>
        <v>366.593597113269</v>
      </c>
      <c r="S30" s="132">
        <f>I30-'1.4 Udbytter'!I30</f>
        <v>5121.973670320678</v>
      </c>
    </row>
    <row r="31" spans="1:19" s="4" customFormat="1" ht="12.75">
      <c r="A31" s="80" t="s">
        <v>152</v>
      </c>
      <c r="B31" s="63">
        <v>6905</v>
      </c>
      <c r="C31" s="133">
        <v>11256</v>
      </c>
      <c r="D31" s="133">
        <v>423</v>
      </c>
      <c r="E31" s="63">
        <v>-3659.02714115</v>
      </c>
      <c r="F31" s="133">
        <v>-2706.57712955</v>
      </c>
      <c r="G31" s="133">
        <v>-518.83999263</v>
      </c>
      <c r="H31" s="132">
        <v>731.29206047</v>
      </c>
      <c r="I31" s="132">
        <v>1699.60550942</v>
      </c>
      <c r="J31" s="188"/>
      <c r="K31" s="157" t="s">
        <v>152</v>
      </c>
      <c r="L31" s="63">
        <f>B31-'1.4 Udbytter'!B31</f>
        <v>6757</v>
      </c>
      <c r="M31" s="63">
        <v>10858</v>
      </c>
      <c r="N31" s="63">
        <v>-162</v>
      </c>
      <c r="O31" s="63">
        <v>-4157.64960025</v>
      </c>
      <c r="P31" s="133">
        <v>-4347.42069715</v>
      </c>
      <c r="Q31" s="133">
        <f>G31-'1.4 Udbytter'!G31</f>
        <v>-518.83999263</v>
      </c>
      <c r="R31" s="132">
        <f>H31-'1.4 Udbytter'!H31</f>
        <v>730.56841547</v>
      </c>
      <c r="S31" s="132">
        <f>I31-'1.4 Udbytter'!I31</f>
        <v>1283.0094224200002</v>
      </c>
    </row>
    <row r="32" spans="1:19" s="4" customFormat="1" ht="12" customHeight="1">
      <c r="A32" s="80" t="s">
        <v>155</v>
      </c>
      <c r="B32" s="63">
        <v>-2727</v>
      </c>
      <c r="C32" s="133">
        <v>286</v>
      </c>
      <c r="D32" s="133">
        <v>-474</v>
      </c>
      <c r="E32" s="63">
        <v>689.8511360853345</v>
      </c>
      <c r="F32" s="133">
        <v>-757.05481509</v>
      </c>
      <c r="G32" s="133">
        <v>-48.17043512</v>
      </c>
      <c r="H32" s="132">
        <v>16.82019227</v>
      </c>
      <c r="I32" s="132">
        <v>-465.66345462</v>
      </c>
      <c r="J32" s="188"/>
      <c r="K32" s="157" t="s">
        <v>155</v>
      </c>
      <c r="L32" s="63">
        <f>B32-'1.4 Udbytter'!B32</f>
        <v>-2806</v>
      </c>
      <c r="M32" s="63">
        <v>273</v>
      </c>
      <c r="N32" s="63">
        <v>-482</v>
      </c>
      <c r="O32" s="63">
        <v>637.7805470718705</v>
      </c>
      <c r="P32" s="133">
        <v>-1050.6125565900002</v>
      </c>
      <c r="Q32" s="133">
        <f>G32-'1.4 Udbytter'!G32</f>
        <v>-48.17043512</v>
      </c>
      <c r="R32" s="132">
        <f>H32-'1.4 Udbytter'!H32</f>
        <v>16.82019227</v>
      </c>
      <c r="S32" s="132">
        <f>I32-'1.4 Udbytter'!I32</f>
        <v>-465.66345462</v>
      </c>
    </row>
    <row r="33" spans="1:19" s="4" customFormat="1" ht="12.75" customHeight="1">
      <c r="A33" s="80" t="s">
        <v>167</v>
      </c>
      <c r="B33" s="63">
        <v>-96</v>
      </c>
      <c r="C33" s="133">
        <v>-233</v>
      </c>
      <c r="D33" s="133">
        <v>1057</v>
      </c>
      <c r="E33" s="63">
        <v>486.35601718</v>
      </c>
      <c r="F33" s="133">
        <v>-1815.34899001</v>
      </c>
      <c r="G33" s="133">
        <v>-23.31041166</v>
      </c>
      <c r="H33" s="132">
        <v>-7.38222658</v>
      </c>
      <c r="I33" s="132">
        <v>-39.778343</v>
      </c>
      <c r="J33" s="188"/>
      <c r="K33" s="157" t="s">
        <v>167</v>
      </c>
      <c r="L33" s="63">
        <f>B33-'1.4 Udbytter'!B33</f>
        <v>-96</v>
      </c>
      <c r="M33" s="63">
        <v>-233</v>
      </c>
      <c r="N33" s="63">
        <v>1057</v>
      </c>
      <c r="O33" s="63">
        <v>486.35601718</v>
      </c>
      <c r="P33" s="133">
        <v>-1815.34899001</v>
      </c>
      <c r="Q33" s="133">
        <f>G33-'1.4 Udbytter'!G33</f>
        <v>-23.31041166</v>
      </c>
      <c r="R33" s="132">
        <f>H33-'1.4 Udbytter'!H33</f>
        <v>-7.38222658</v>
      </c>
      <c r="S33" s="132">
        <f>I33-'1.4 Udbytter'!I33</f>
        <v>-236.42669569999998</v>
      </c>
    </row>
    <row r="34" spans="1:19" s="4" customFormat="1" ht="12.75">
      <c r="A34" s="79" t="s">
        <v>22</v>
      </c>
      <c r="B34" s="73">
        <v>3358</v>
      </c>
      <c r="C34" s="176">
        <v>16145</v>
      </c>
      <c r="D34" s="176">
        <v>4306</v>
      </c>
      <c r="E34" s="73">
        <v>-32388.379712910544</v>
      </c>
      <c r="F34" s="176">
        <f>SUM(F28:F33)</f>
        <v>5044.243120782918</v>
      </c>
      <c r="G34" s="176">
        <v>668.7029628122891</v>
      </c>
      <c r="H34" s="176">
        <v>6244.226141380541</v>
      </c>
      <c r="I34" s="176">
        <v>9533.774181606641</v>
      </c>
      <c r="J34" s="188"/>
      <c r="K34" s="156" t="s">
        <v>22</v>
      </c>
      <c r="L34" s="73">
        <f>B34-'1.4 Udbytter'!B34</f>
        <v>-2743</v>
      </c>
      <c r="M34" s="73">
        <v>13096</v>
      </c>
      <c r="N34" s="73">
        <v>2145</v>
      </c>
      <c r="O34" s="73">
        <v>-35434.65291148684</v>
      </c>
      <c r="P34" s="176">
        <v>-4439.309336717082</v>
      </c>
      <c r="Q34" s="176">
        <f>G34-'1.4 Udbytter'!G34</f>
        <v>668.7029628122891</v>
      </c>
      <c r="R34" s="176">
        <f>H34-'1.4 Udbytter'!H34</f>
        <v>6226.739798380541</v>
      </c>
      <c r="S34" s="176">
        <f>I34-'1.4 Udbytter'!I34</f>
        <v>7927.073620951221</v>
      </c>
    </row>
    <row r="35" spans="1:19" s="4" customFormat="1" ht="12.75">
      <c r="A35" s="81" t="s">
        <v>50</v>
      </c>
      <c r="B35" s="71">
        <v>251</v>
      </c>
      <c r="C35" s="82">
        <v>59</v>
      </c>
      <c r="D35" s="82">
        <v>4</v>
      </c>
      <c r="E35" s="71">
        <v>-50.000453</v>
      </c>
      <c r="F35" s="82">
        <v>-23.283551</v>
      </c>
      <c r="G35" s="82">
        <v>3.740257</v>
      </c>
      <c r="H35" s="82">
        <v>0.937517</v>
      </c>
      <c r="I35" s="82">
        <v>1.042827</v>
      </c>
      <c r="J35" s="188"/>
      <c r="K35" s="81" t="s">
        <v>50</v>
      </c>
      <c r="L35" s="71">
        <f>B35-'1.4 Udbytter'!B35</f>
        <v>251</v>
      </c>
      <c r="M35" s="71">
        <v>59</v>
      </c>
      <c r="N35" s="71">
        <v>4</v>
      </c>
      <c r="O35" s="71">
        <v>-50.000453</v>
      </c>
      <c r="P35" s="82">
        <v>-23.283551</v>
      </c>
      <c r="Q35" s="82">
        <f>G35-'1.4 Udbytter'!G35</f>
        <v>3.740257</v>
      </c>
      <c r="R35" s="82">
        <f>H35-'1.4 Udbytter'!H35</f>
        <v>0.937517</v>
      </c>
      <c r="S35" s="82">
        <f>I35-'1.4 Udbytter'!I35</f>
        <v>1.042827</v>
      </c>
    </row>
    <row r="36" spans="1:19" ht="12.75">
      <c r="A36" s="79" t="s">
        <v>149</v>
      </c>
      <c r="B36" s="71">
        <v>0</v>
      </c>
      <c r="C36" s="82">
        <v>-9</v>
      </c>
      <c r="D36" s="82">
        <v>311</v>
      </c>
      <c r="E36" s="71">
        <v>2035.1196099</v>
      </c>
      <c r="F36" s="82">
        <v>107.35778358</v>
      </c>
      <c r="G36" s="82">
        <v>-120.20116714</v>
      </c>
      <c r="H36" s="82">
        <v>17.49109369</v>
      </c>
      <c r="I36" s="82">
        <v>-129.63148988</v>
      </c>
      <c r="J36" s="188"/>
      <c r="K36" s="156" t="s">
        <v>149</v>
      </c>
      <c r="L36" s="71">
        <f>B36-'1.4 Udbytter'!B36</f>
        <v>0</v>
      </c>
      <c r="M36" s="71">
        <v>-9</v>
      </c>
      <c r="N36" s="71">
        <v>306</v>
      </c>
      <c r="O36" s="71">
        <v>2018.4256578999998</v>
      </c>
      <c r="P36" s="82">
        <v>107.35778358</v>
      </c>
      <c r="Q36" s="82">
        <f>G36-'1.4 Udbytter'!G36</f>
        <v>-120.20116714</v>
      </c>
      <c r="R36" s="82">
        <f>H36-'1.4 Udbytter'!H36</f>
        <v>17.49109369</v>
      </c>
      <c r="S36" s="82">
        <f>I36-'1.4 Udbytter'!I36</f>
        <v>-129.63148988</v>
      </c>
    </row>
    <row r="37" spans="1:19" ht="12.75">
      <c r="A37" s="173" t="s">
        <v>235</v>
      </c>
      <c r="B37" s="63"/>
      <c r="C37" s="133"/>
      <c r="D37" s="133"/>
      <c r="E37" s="63"/>
      <c r="F37" s="133">
        <v>6223.47867945</v>
      </c>
      <c r="G37" s="133">
        <v>586.54899067</v>
      </c>
      <c r="H37" s="133">
        <v>2315.59747914</v>
      </c>
      <c r="I37" s="133">
        <v>3708.77925767</v>
      </c>
      <c r="J37" s="189"/>
      <c r="K37" s="173" t="s">
        <v>235</v>
      </c>
      <c r="L37" s="63"/>
      <c r="M37" s="63"/>
      <c r="N37" s="63"/>
      <c r="O37" s="63"/>
      <c r="P37" s="133">
        <v>5468.27715345</v>
      </c>
      <c r="Q37" s="133">
        <f>G37-'1.4 Udbytter'!G37</f>
        <v>485.63564826999993</v>
      </c>
      <c r="R37" s="133">
        <f>H37-'1.4 Udbytter'!H37</f>
        <v>2315.59747914</v>
      </c>
      <c r="S37" s="133">
        <f>I37-'1.4 Udbytter'!I37</f>
        <v>3304.75256517</v>
      </c>
    </row>
    <row r="38" spans="1:19" ht="12.75">
      <c r="A38" s="173" t="s">
        <v>236</v>
      </c>
      <c r="B38" s="63"/>
      <c r="C38" s="133"/>
      <c r="D38" s="133"/>
      <c r="E38" s="63"/>
      <c r="F38" s="133">
        <v>980.18225969999</v>
      </c>
      <c r="G38" s="133">
        <v>128.98482517</v>
      </c>
      <c r="H38" s="133">
        <v>31.84895241</v>
      </c>
      <c r="I38" s="133">
        <v>114.92708556</v>
      </c>
      <c r="J38" s="189"/>
      <c r="K38" s="173" t="s">
        <v>236</v>
      </c>
      <c r="L38" s="63"/>
      <c r="M38" s="63"/>
      <c r="N38" s="63"/>
      <c r="O38" s="63"/>
      <c r="P38" s="133">
        <v>889.0192922999901</v>
      </c>
      <c r="Q38" s="133">
        <f>G38-'1.4 Udbytter'!G38</f>
        <v>128.98482517</v>
      </c>
      <c r="R38" s="133">
        <f>H38-'1.4 Udbytter'!H38</f>
        <v>31.84895241</v>
      </c>
      <c r="S38" s="133">
        <f>I38-'1.4 Udbytter'!I38</f>
        <v>75.62594555999999</v>
      </c>
    </row>
    <row r="39" spans="1:19" ht="12.75">
      <c r="A39" s="173" t="s">
        <v>237</v>
      </c>
      <c r="B39" s="63"/>
      <c r="C39" s="133"/>
      <c r="D39" s="133"/>
      <c r="E39" s="63"/>
      <c r="F39" s="133">
        <v>1109.16077428</v>
      </c>
      <c r="G39" s="133">
        <v>12.25120595</v>
      </c>
      <c r="H39" s="133">
        <v>189.06650628</v>
      </c>
      <c r="I39" s="133">
        <v>248.40389274</v>
      </c>
      <c r="J39" s="189"/>
      <c r="K39" s="173" t="s">
        <v>237</v>
      </c>
      <c r="L39" s="63"/>
      <c r="M39" s="63"/>
      <c r="N39" s="63"/>
      <c r="O39" s="63"/>
      <c r="P39" s="133">
        <v>985.9219234799999</v>
      </c>
      <c r="Q39" s="133">
        <f>G39-'1.4 Udbytter'!G39</f>
        <v>2.10111635</v>
      </c>
      <c r="R39" s="133">
        <f>H39-'1.4 Udbytter'!H39</f>
        <v>189.06650628</v>
      </c>
      <c r="S39" s="133">
        <f>I39-'1.4 Udbytter'!I39</f>
        <v>182.60069614</v>
      </c>
    </row>
    <row r="40" spans="1:19" ht="12.75">
      <c r="A40" s="224" t="s">
        <v>238</v>
      </c>
      <c r="B40" s="225"/>
      <c r="C40" s="226"/>
      <c r="D40" s="226"/>
      <c r="E40" s="225"/>
      <c r="F40" s="226">
        <v>2304.98429892</v>
      </c>
      <c r="G40" s="226">
        <v>473.74434582</v>
      </c>
      <c r="H40" s="226">
        <v>885.20781537</v>
      </c>
      <c r="I40" s="226">
        <v>1787.74301627</v>
      </c>
      <c r="J40" s="227"/>
      <c r="K40" s="224" t="s">
        <v>238</v>
      </c>
      <c r="L40" s="225"/>
      <c r="M40" s="225"/>
      <c r="N40" s="225"/>
      <c r="O40" s="225"/>
      <c r="P40" s="226">
        <v>2186.69852382</v>
      </c>
      <c r="Q40" s="226">
        <f>G40-'1.4 Udbytter'!G40</f>
        <v>371.20672842</v>
      </c>
      <c r="R40" s="226">
        <f>H40-'1.4 Udbytter'!H40</f>
        <v>885.20781537</v>
      </c>
      <c r="S40" s="226">
        <f>I40-'1.4 Udbytter'!I40</f>
        <v>1549.92056327</v>
      </c>
    </row>
    <row r="41" spans="1:19" ht="12.75">
      <c r="A41" s="79" t="s">
        <v>54</v>
      </c>
      <c r="B41" s="71">
        <v>4864</v>
      </c>
      <c r="C41" s="82">
        <v>9494</v>
      </c>
      <c r="D41" s="82">
        <v>11147</v>
      </c>
      <c r="E41" s="71">
        <v>39978.45848576073</v>
      </c>
      <c r="F41" s="82">
        <f>SUM(F37:F40)</f>
        <v>10617.80601234999</v>
      </c>
      <c r="G41" s="82">
        <v>1201.52936761</v>
      </c>
      <c r="H41" s="82">
        <v>3421.7207531999998</v>
      </c>
      <c r="I41" s="82">
        <v>5859.85325224</v>
      </c>
      <c r="J41" s="188"/>
      <c r="K41" s="156" t="s">
        <v>54</v>
      </c>
      <c r="L41" s="71">
        <f>B41-'1.4 Udbytter'!B41</f>
        <v>4521</v>
      </c>
      <c r="M41" s="71">
        <v>8893</v>
      </c>
      <c r="N41" s="71">
        <v>10248</v>
      </c>
      <c r="O41" s="71">
        <v>38685.32438756074</v>
      </c>
      <c r="P41" s="82">
        <v>9529.91689304999</v>
      </c>
      <c r="Q41" s="82">
        <f>G41-'1.4 Udbytter'!G41</f>
        <v>987.92831821</v>
      </c>
      <c r="R41" s="82">
        <f>H41-'1.4 Udbytter'!H41</f>
        <v>3421.7207531999998</v>
      </c>
      <c r="S41" s="82">
        <f>I41-'1.4 Udbytter'!I41</f>
        <v>5112.89977014</v>
      </c>
    </row>
    <row r="42" spans="1:19" ht="12.75">
      <c r="A42" s="79" t="s">
        <v>164</v>
      </c>
      <c r="B42" s="71">
        <v>81</v>
      </c>
      <c r="C42" s="82">
        <v>488</v>
      </c>
      <c r="D42" s="82">
        <v>1697</v>
      </c>
      <c r="E42" s="71">
        <v>8897.61678789</v>
      </c>
      <c r="F42" s="82">
        <v>2806.15765759</v>
      </c>
      <c r="G42" s="82">
        <v>-146.00829119</v>
      </c>
      <c r="H42" s="82">
        <v>154.9301015</v>
      </c>
      <c r="I42" s="82">
        <v>281.2614003</v>
      </c>
      <c r="J42" s="188"/>
      <c r="K42" s="156" t="s">
        <v>164</v>
      </c>
      <c r="L42" s="71">
        <f>B42-'1.4 Udbytter'!B42</f>
        <v>81</v>
      </c>
      <c r="M42" s="71">
        <v>488</v>
      </c>
      <c r="N42" s="71">
        <v>1697</v>
      </c>
      <c r="O42" s="71">
        <v>8897.61678789</v>
      </c>
      <c r="P42" s="82">
        <v>2798.51700459</v>
      </c>
      <c r="Q42" s="82">
        <f>G42-'1.4 Udbytter'!G42</f>
        <v>-146.00829119</v>
      </c>
      <c r="R42" s="82">
        <f>H42-'1.4 Udbytter'!H42</f>
        <v>154.9301015</v>
      </c>
      <c r="S42" s="82">
        <f>I42-'1.4 Udbytter'!I42</f>
        <v>210.8070351</v>
      </c>
    </row>
    <row r="43" spans="1:19" ht="12.75">
      <c r="A43" s="79" t="s">
        <v>165</v>
      </c>
      <c r="B43" s="71">
        <v>1859</v>
      </c>
      <c r="C43" s="82">
        <v>839</v>
      </c>
      <c r="D43" s="82">
        <v>39</v>
      </c>
      <c r="E43" s="71">
        <v>2544.17106032</v>
      </c>
      <c r="F43" s="82">
        <v>461.3774725</v>
      </c>
      <c r="G43" s="82">
        <v>56.98660782</v>
      </c>
      <c r="H43" s="82">
        <v>20.09792749</v>
      </c>
      <c r="I43" s="82">
        <v>169.87692739</v>
      </c>
      <c r="J43" s="188"/>
      <c r="K43" s="156" t="s">
        <v>165</v>
      </c>
      <c r="L43" s="71">
        <f>B43-'1.4 Udbytter'!B43</f>
        <v>1859</v>
      </c>
      <c r="M43" s="71">
        <v>824</v>
      </c>
      <c r="N43" s="71">
        <v>28</v>
      </c>
      <c r="O43" s="71">
        <v>2478.47602832</v>
      </c>
      <c r="P43" s="82">
        <v>442.10169488</v>
      </c>
      <c r="Q43" s="82">
        <f>G43-'1.4 Udbytter'!G43</f>
        <v>56.98660782</v>
      </c>
      <c r="R43" s="82">
        <f>H43-'1.4 Udbytter'!H43</f>
        <v>12.851595490000001</v>
      </c>
      <c r="S43" s="82">
        <f>I43-'1.4 Udbytter'!I43</f>
        <v>145.32524229</v>
      </c>
    </row>
    <row r="44" spans="1:19" ht="12.75">
      <c r="A44" s="79" t="s">
        <v>162</v>
      </c>
      <c r="B44" s="71">
        <v>210</v>
      </c>
      <c r="C44" s="82">
        <v>-907</v>
      </c>
      <c r="D44" s="82">
        <v>113</v>
      </c>
      <c r="E44" s="71">
        <v>2631.645071051183</v>
      </c>
      <c r="F44" s="82">
        <v>2439.6184416</v>
      </c>
      <c r="G44" s="82">
        <v>116.49124064</v>
      </c>
      <c r="H44" s="82">
        <v>684.20453934</v>
      </c>
      <c r="I44" s="82">
        <v>1058.84170742</v>
      </c>
      <c r="J44" s="188"/>
      <c r="K44" s="156" t="s">
        <v>162</v>
      </c>
      <c r="L44" s="71">
        <f>B44-'1.4 Udbytter'!B44</f>
        <v>210</v>
      </c>
      <c r="M44" s="71">
        <v>-907</v>
      </c>
      <c r="N44" s="71">
        <v>113</v>
      </c>
      <c r="O44" s="71">
        <v>2631.645071051183</v>
      </c>
      <c r="P44" s="82">
        <v>2439.6184416</v>
      </c>
      <c r="Q44" s="82">
        <f>G44-'1.4 Udbytter'!G44</f>
        <v>116.49124064</v>
      </c>
      <c r="R44" s="82">
        <f>H44-'1.4 Udbytter'!H44</f>
        <v>684.20453934</v>
      </c>
      <c r="S44" s="82">
        <f>I44-'1.4 Udbytter'!I44</f>
        <v>1058.84170742</v>
      </c>
    </row>
    <row r="45" spans="1:19" ht="12.75">
      <c r="A45" s="144" t="s">
        <v>175</v>
      </c>
      <c r="B45" s="145">
        <v>12</v>
      </c>
      <c r="C45" s="146">
        <v>-10</v>
      </c>
      <c r="D45" s="146">
        <v>-5</v>
      </c>
      <c r="E45" s="145">
        <v>-124.689829</v>
      </c>
      <c r="F45" s="146">
        <v>2021.994919</v>
      </c>
      <c r="G45" s="146">
        <v>-1.139133</v>
      </c>
      <c r="H45" s="146">
        <v>-0.110753</v>
      </c>
      <c r="I45" s="146">
        <v>-5.544248</v>
      </c>
      <c r="K45" s="158" t="s">
        <v>175</v>
      </c>
      <c r="L45" s="145">
        <f>B45-'1.4 Udbytter'!B45</f>
        <v>12</v>
      </c>
      <c r="M45" s="145">
        <v>-10</v>
      </c>
      <c r="N45" s="145">
        <v>-5</v>
      </c>
      <c r="O45" s="145">
        <v>-124.689829</v>
      </c>
      <c r="P45" s="146">
        <v>2021.994919</v>
      </c>
      <c r="Q45" s="146">
        <f>G45-'1.4 Udbytter'!G45</f>
        <v>-1.139133</v>
      </c>
      <c r="R45" s="146">
        <f>H45-'1.4 Udbytter'!H45</f>
        <v>-0.110753</v>
      </c>
      <c r="S45" s="146">
        <f>I45-'1.4 Udbytter'!I45</f>
        <v>-5.544248</v>
      </c>
    </row>
    <row r="46" spans="1:19" ht="12.75">
      <c r="A46" s="83" t="s">
        <v>143</v>
      </c>
      <c r="B46" s="84">
        <v>38044</v>
      </c>
      <c r="C46" s="177">
        <v>46932</v>
      </c>
      <c r="D46" s="177">
        <v>55552</v>
      </c>
      <c r="E46" s="84">
        <v>62584.04442471703</v>
      </c>
      <c r="F46" s="177">
        <v>47225.71356780796</v>
      </c>
      <c r="G46" s="177">
        <v>5968.607389257323</v>
      </c>
      <c r="H46" s="177">
        <v>17737.873958017455</v>
      </c>
      <c r="I46" s="177">
        <v>33625.40280562135</v>
      </c>
      <c r="K46" s="159" t="s">
        <v>143</v>
      </c>
      <c r="L46" s="84">
        <f>B46-'1.4 Udbytter'!B46</f>
        <v>21563</v>
      </c>
      <c r="M46" s="84">
        <v>26015</v>
      </c>
      <c r="N46" s="84">
        <v>21134</v>
      </c>
      <c r="O46" s="84">
        <f>E46-'1.4 Udbytter'!E46</f>
        <v>37654.92477804074</v>
      </c>
      <c r="P46" s="177">
        <v>8679.016061327966</v>
      </c>
      <c r="Q46" s="177">
        <f>G46-'1.4 Udbytter'!G46</f>
        <v>5597.266964257323</v>
      </c>
      <c r="R46" s="177">
        <f>H46-'1.4 Udbytter'!H46</f>
        <v>17466.169707017456</v>
      </c>
      <c r="S46" s="177">
        <f>I46-'1.4 Udbytter'!I46</f>
        <v>15538.176435685931</v>
      </c>
    </row>
    <row r="47" spans="2:18" ht="12.75">
      <c r="B47" s="9"/>
      <c r="C47" s="9"/>
      <c r="D47" s="11"/>
      <c r="E47" s="11"/>
      <c r="F47" s="11"/>
      <c r="G47" s="11"/>
      <c r="H47" s="11"/>
      <c r="I47" s="11"/>
      <c r="K47" s="47" t="s">
        <v>200</v>
      </c>
      <c r="N47" s="9"/>
      <c r="O47" s="9"/>
      <c r="P47" s="9"/>
      <c r="Q47" s="9"/>
      <c r="R47" s="9"/>
    </row>
    <row r="48" spans="4:9" ht="12.75">
      <c r="D48" s="11"/>
      <c r="E48" s="11"/>
      <c r="F48" s="11"/>
      <c r="G48" s="29"/>
      <c r="H48" s="29"/>
      <c r="I48" s="29"/>
    </row>
    <row r="49" spans="4:19" ht="12.75">
      <c r="D49" s="11"/>
      <c r="E49" s="11"/>
      <c r="F49" s="11"/>
      <c r="G49" s="29"/>
      <c r="H49" s="29"/>
      <c r="I49" s="29"/>
      <c r="Q49" s="9"/>
      <c r="R49" s="9"/>
      <c r="S49" s="9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250"/>
    </row>
    <row r="52" spans="4:9" ht="12.75">
      <c r="D52" s="30"/>
      <c r="E52" s="11"/>
      <c r="F52" s="11"/>
      <c r="G52" s="11"/>
      <c r="H52" s="11"/>
      <c r="I52" s="11"/>
    </row>
    <row r="53" spans="4:9" ht="12.75">
      <c r="D53" s="30"/>
      <c r="E53" s="11"/>
      <c r="F53" s="11"/>
      <c r="G53" s="11"/>
      <c r="H53" s="11"/>
      <c r="I53" s="11"/>
    </row>
    <row r="54" spans="4:9" ht="12.75">
      <c r="D54" s="30"/>
      <c r="E54" s="11"/>
      <c r="F54" s="11"/>
      <c r="G54" s="11"/>
      <c r="H54" s="11"/>
      <c r="I54" s="11"/>
    </row>
    <row r="55" spans="4:9" ht="12.75">
      <c r="D55" s="30"/>
      <c r="E55" s="11"/>
      <c r="F55" s="11"/>
      <c r="G55" s="11"/>
      <c r="H55" s="11"/>
      <c r="I55" s="11"/>
    </row>
    <row r="56" spans="4:9" ht="12.75">
      <c r="D56" s="30"/>
      <c r="E56" s="11"/>
      <c r="F56" s="11"/>
      <c r="G56" s="11"/>
      <c r="H56" s="11"/>
      <c r="I56" s="11"/>
    </row>
    <row r="57" spans="4:9" ht="12.75">
      <c r="D57" s="30"/>
      <c r="E57" s="11"/>
      <c r="F57" s="11"/>
      <c r="G57" s="11"/>
      <c r="H57" s="11"/>
      <c r="I57" s="11"/>
    </row>
    <row r="58" spans="4:9" ht="12.75">
      <c r="D58" s="30"/>
      <c r="E58" s="11"/>
      <c r="F58" s="11"/>
      <c r="G58" s="11"/>
      <c r="H58" s="11"/>
      <c r="I58" s="11"/>
    </row>
    <row r="59" spans="4:9" ht="12.75">
      <c r="D59" s="30"/>
      <c r="E59" s="11"/>
      <c r="F59" s="11"/>
      <c r="G59" s="11"/>
      <c r="H59" s="11"/>
      <c r="I59" s="11"/>
    </row>
    <row r="60" spans="4:9" ht="12.75">
      <c r="D60" s="30"/>
      <c r="E60" s="11"/>
      <c r="F60" s="11"/>
      <c r="G60" s="11"/>
      <c r="H60" s="11"/>
      <c r="I60" s="11"/>
    </row>
    <row r="61" spans="4:9" ht="12.75">
      <c r="D61" s="30"/>
      <c r="E61" s="11"/>
      <c r="F61" s="11"/>
      <c r="G61" s="11"/>
      <c r="H61" s="11"/>
      <c r="I61" s="11"/>
    </row>
    <row r="62" spans="3:9" ht="15">
      <c r="C62" s="259" t="s">
        <v>210</v>
      </c>
      <c r="D62" s="249">
        <v>303.7848</v>
      </c>
      <c r="E62" s="249">
        <v>303.7848</v>
      </c>
      <c r="F62" s="249">
        <v>0</v>
      </c>
      <c r="G62" s="249">
        <v>310.3035124</v>
      </c>
      <c r="H62" s="249">
        <v>0</v>
      </c>
      <c r="I62" s="249">
        <v>0</v>
      </c>
    </row>
    <row r="63" spans="3:9" ht="15">
      <c r="C63" s="259" t="s">
        <v>203</v>
      </c>
      <c r="D63" s="249">
        <v>1.342976</v>
      </c>
      <c r="E63" s="249">
        <v>10.541123</v>
      </c>
      <c r="F63" s="249">
        <v>89.924043</v>
      </c>
      <c r="G63" s="249">
        <v>92.017713</v>
      </c>
      <c r="H63" s="249">
        <v>0</v>
      </c>
      <c r="I63" s="249">
        <v>0</v>
      </c>
    </row>
    <row r="64" spans="4:9" ht="12.75">
      <c r="D64" s="30"/>
      <c r="E64" s="11"/>
      <c r="F64" s="11"/>
      <c r="G64" s="11"/>
      <c r="H64" s="11"/>
      <c r="I64" s="11"/>
    </row>
    <row r="65" spans="4:9" ht="12.75">
      <c r="D65" s="30"/>
      <c r="E65" s="11"/>
      <c r="F65" s="11"/>
      <c r="G65" s="11"/>
      <c r="H65" s="11"/>
      <c r="I65" s="11"/>
    </row>
    <row r="66" spans="4:9" ht="12.75">
      <c r="D66" s="30"/>
      <c r="E66" s="11"/>
      <c r="F66" s="11"/>
      <c r="G66" s="11"/>
      <c r="H66" s="11"/>
      <c r="I66" s="11"/>
    </row>
    <row r="67" spans="4:9" ht="12.75">
      <c r="D67" s="30"/>
      <c r="E67" s="11"/>
      <c r="F67" s="11"/>
      <c r="G67" s="11"/>
      <c r="H67" s="11"/>
      <c r="I67" s="11"/>
    </row>
    <row r="68" spans="4:9" ht="12.75">
      <c r="D68" s="30"/>
      <c r="E68" s="11"/>
      <c r="F68" s="11"/>
      <c r="G68" s="11"/>
      <c r="H68" s="11"/>
      <c r="I68" s="11"/>
    </row>
    <row r="69" spans="4:9" ht="12.75">
      <c r="D69" s="30"/>
      <c r="E69" s="11"/>
      <c r="F69" s="11"/>
      <c r="G69" s="11"/>
      <c r="H69" s="11"/>
      <c r="I69" s="11"/>
    </row>
    <row r="70" spans="4:9" ht="12.75">
      <c r="D70" s="30"/>
      <c r="E70" s="11"/>
      <c r="F70" s="11"/>
      <c r="G70" s="11"/>
      <c r="H70" s="11"/>
      <c r="I70" s="11"/>
    </row>
    <row r="71" spans="4:9" ht="12.75">
      <c r="D71" s="30"/>
      <c r="E71" s="11"/>
      <c r="F71" s="11"/>
      <c r="G71" s="11"/>
      <c r="H71" s="11"/>
      <c r="I71" s="11"/>
    </row>
    <row r="72" spans="4:9" ht="12.75">
      <c r="D72" s="30"/>
      <c r="E72" s="11"/>
      <c r="F72" s="11"/>
      <c r="G72" s="11"/>
      <c r="H72" s="11"/>
      <c r="I72" s="11"/>
    </row>
    <row r="73" spans="4:9" ht="12.75">
      <c r="D73" s="30"/>
      <c r="E73" s="11"/>
      <c r="F73" s="11"/>
      <c r="G73" s="11"/>
      <c r="H73" s="11"/>
      <c r="I73" s="11"/>
    </row>
    <row r="74" spans="4:9" ht="12.75">
      <c r="D74" s="30"/>
      <c r="E74" s="11"/>
      <c r="F74" s="11"/>
      <c r="G74" s="11"/>
      <c r="H74" s="11"/>
      <c r="I74" s="11"/>
    </row>
    <row r="75" spans="4:9" ht="12.75">
      <c r="D75" s="30"/>
      <c r="E75" s="11"/>
      <c r="F75" s="11"/>
      <c r="G75" s="11"/>
      <c r="H75" s="11"/>
      <c r="I75" s="11"/>
    </row>
    <row r="76" spans="4:9" ht="12.75">
      <c r="D76" s="30"/>
      <c r="E76" s="11"/>
      <c r="F76" s="11"/>
      <c r="G76" s="11"/>
      <c r="H76" s="11"/>
      <c r="I76" s="11"/>
    </row>
    <row r="77" spans="4:9" ht="12.75">
      <c r="D77" s="30"/>
      <c r="E77" s="11"/>
      <c r="F77" s="11"/>
      <c r="G77" s="11"/>
      <c r="H77" s="11"/>
      <c r="I77" s="11"/>
    </row>
    <row r="78" spans="4:9" ht="12.75">
      <c r="D78" s="30"/>
      <c r="E78" s="11"/>
      <c r="F78" s="11"/>
      <c r="G78" s="11"/>
      <c r="H78" s="11"/>
      <c r="I78" s="11"/>
    </row>
    <row r="79" spans="4:9" ht="12.75">
      <c r="D79" s="30"/>
      <c r="E79" s="11"/>
      <c r="F79" s="11"/>
      <c r="G79" s="11"/>
      <c r="H79" s="11"/>
      <c r="I79" s="11"/>
    </row>
    <row r="80" spans="4:6" ht="12.75">
      <c r="D80" s="30"/>
      <c r="E80" s="11"/>
      <c r="F80" s="11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0" t="s">
        <v>198</v>
      </c>
      <c r="B1" s="260"/>
      <c r="C1" s="260"/>
      <c r="D1" s="260"/>
      <c r="E1" s="260"/>
      <c r="F1" s="260"/>
      <c r="G1" s="260"/>
      <c r="H1" s="264"/>
    </row>
    <row r="2" spans="1:8" ht="12.75">
      <c r="A2" s="69"/>
      <c r="B2" s="70">
        <v>2014</v>
      </c>
      <c r="C2" s="150">
        <v>2015</v>
      </c>
      <c r="D2" s="150">
        <v>2016</v>
      </c>
      <c r="E2" s="150">
        <v>2017</v>
      </c>
      <c r="F2" s="150">
        <v>2018</v>
      </c>
      <c r="G2" s="150" t="s">
        <v>252</v>
      </c>
      <c r="H2" s="150" t="s">
        <v>254</v>
      </c>
    </row>
    <row r="3" spans="1:8" ht="12.75">
      <c r="A3" s="55" t="s">
        <v>32</v>
      </c>
      <c r="B3" s="71">
        <v>30</v>
      </c>
      <c r="C3" s="71">
        <v>31</v>
      </c>
      <c r="D3" s="71">
        <v>30</v>
      </c>
      <c r="E3" s="71">
        <v>44</v>
      </c>
      <c r="F3" s="71">
        <v>45</v>
      </c>
      <c r="G3" s="71">
        <v>45</v>
      </c>
      <c r="H3" s="71">
        <v>45</v>
      </c>
    </row>
    <row r="4" spans="1:8" ht="12.75">
      <c r="A4" s="175" t="s">
        <v>197</v>
      </c>
      <c r="B4" s="63">
        <v>1</v>
      </c>
      <c r="C4" s="63">
        <v>1</v>
      </c>
      <c r="D4" s="63">
        <v>1</v>
      </c>
      <c r="E4" s="63">
        <v>1</v>
      </c>
      <c r="F4" s="63">
        <v>1</v>
      </c>
      <c r="G4" s="63">
        <v>1</v>
      </c>
      <c r="H4" s="63">
        <v>1</v>
      </c>
    </row>
    <row r="5" spans="1:8" ht="12.75">
      <c r="A5" s="72" t="s">
        <v>33</v>
      </c>
      <c r="B5" s="63">
        <v>1</v>
      </c>
      <c r="C5" s="63">
        <v>1</v>
      </c>
      <c r="D5" s="63">
        <v>1</v>
      </c>
      <c r="E5" s="63">
        <v>1</v>
      </c>
      <c r="F5" s="63">
        <v>1</v>
      </c>
      <c r="G5" s="63">
        <v>1</v>
      </c>
      <c r="H5" s="63">
        <v>2</v>
      </c>
    </row>
    <row r="6" spans="1:8" ht="12.75">
      <c r="A6" s="72" t="s">
        <v>51</v>
      </c>
      <c r="B6" s="63">
        <v>27</v>
      </c>
      <c r="C6" s="63">
        <v>31</v>
      </c>
      <c r="D6" s="63">
        <v>30</v>
      </c>
      <c r="E6" s="63">
        <v>43</v>
      </c>
      <c r="F6" s="63">
        <v>42</v>
      </c>
      <c r="G6" s="63">
        <v>42</v>
      </c>
      <c r="H6" s="63">
        <v>44</v>
      </c>
    </row>
    <row r="7" spans="1:8" ht="12.75">
      <c r="A7" s="72" t="s">
        <v>34</v>
      </c>
      <c r="B7" s="63">
        <v>6</v>
      </c>
      <c r="C7" s="63">
        <v>6</v>
      </c>
      <c r="D7" s="63">
        <v>3</v>
      </c>
      <c r="E7" s="63">
        <v>3</v>
      </c>
      <c r="F7" s="63">
        <v>3</v>
      </c>
      <c r="G7" s="63">
        <v>3</v>
      </c>
      <c r="H7" s="63">
        <v>3</v>
      </c>
    </row>
    <row r="8" spans="1:8" ht="12.75">
      <c r="A8" s="72" t="s">
        <v>35</v>
      </c>
      <c r="B8" s="63">
        <v>37</v>
      </c>
      <c r="C8" s="63">
        <v>38</v>
      </c>
      <c r="D8" s="63">
        <v>36</v>
      </c>
      <c r="E8" s="63">
        <v>47</v>
      </c>
      <c r="F8" s="63">
        <v>47</v>
      </c>
      <c r="G8" s="63">
        <v>47</v>
      </c>
      <c r="H8" s="63">
        <v>47</v>
      </c>
    </row>
    <row r="9" spans="1:8" ht="12.75">
      <c r="A9" s="72" t="s">
        <v>36</v>
      </c>
      <c r="B9" s="63">
        <v>12</v>
      </c>
      <c r="C9" s="63">
        <v>12</v>
      </c>
      <c r="D9" s="63">
        <v>12</v>
      </c>
      <c r="E9" s="63">
        <v>16</v>
      </c>
      <c r="F9" s="63">
        <v>15</v>
      </c>
      <c r="G9" s="63">
        <v>15</v>
      </c>
      <c r="H9" s="63">
        <v>15</v>
      </c>
    </row>
    <row r="10" spans="1:8" ht="12.75">
      <c r="A10" s="72" t="s">
        <v>37</v>
      </c>
      <c r="B10" s="63">
        <v>84</v>
      </c>
      <c r="C10" s="63">
        <v>96</v>
      </c>
      <c r="D10" s="63">
        <v>102</v>
      </c>
      <c r="E10" s="63">
        <v>142</v>
      </c>
      <c r="F10" s="63">
        <v>150</v>
      </c>
      <c r="G10" s="63">
        <v>151</v>
      </c>
      <c r="H10" s="63">
        <v>152</v>
      </c>
    </row>
    <row r="11" spans="1:8" ht="12.75">
      <c r="A11" s="72" t="s">
        <v>38</v>
      </c>
      <c r="B11" s="63">
        <v>2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3">
        <v>1</v>
      </c>
    </row>
    <row r="12" spans="1:9" ht="12.75">
      <c r="A12" s="72" t="s">
        <v>52</v>
      </c>
      <c r="B12" s="63">
        <v>1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3">
        <v>1</v>
      </c>
      <c r="I12" s="62"/>
    </row>
    <row r="13" spans="1:8" ht="12.75">
      <c r="A13" s="72" t="s">
        <v>39</v>
      </c>
      <c r="B13" s="63">
        <v>10</v>
      </c>
      <c r="C13" s="63">
        <v>11</v>
      </c>
      <c r="D13" s="63">
        <v>10</v>
      </c>
      <c r="E13" s="63">
        <v>11</v>
      </c>
      <c r="F13" s="63">
        <v>11</v>
      </c>
      <c r="G13" s="63">
        <v>11</v>
      </c>
      <c r="H13" s="63">
        <v>11</v>
      </c>
    </row>
    <row r="14" spans="1:8" ht="12.75">
      <c r="A14" s="72" t="s">
        <v>40</v>
      </c>
      <c r="B14" s="63">
        <v>4</v>
      </c>
      <c r="C14" s="63">
        <v>4</v>
      </c>
      <c r="D14" s="63">
        <v>4</v>
      </c>
      <c r="E14" s="63">
        <v>4</v>
      </c>
      <c r="F14" s="63">
        <v>4</v>
      </c>
      <c r="G14" s="63">
        <v>4</v>
      </c>
      <c r="H14" s="63">
        <v>4</v>
      </c>
    </row>
    <row r="15" spans="1:8" ht="12.75">
      <c r="A15" s="72" t="s">
        <v>41</v>
      </c>
      <c r="B15" s="63">
        <v>3</v>
      </c>
      <c r="C15" s="63">
        <v>3</v>
      </c>
      <c r="D15" s="63">
        <v>3</v>
      </c>
      <c r="E15" s="63">
        <v>3</v>
      </c>
      <c r="F15" s="63">
        <v>3</v>
      </c>
      <c r="G15" s="63">
        <v>3</v>
      </c>
      <c r="H15" s="63">
        <v>3</v>
      </c>
    </row>
    <row r="16" spans="1:8" ht="12.75">
      <c r="A16" s="72" t="s">
        <v>42</v>
      </c>
      <c r="B16" s="63">
        <v>6</v>
      </c>
      <c r="C16" s="63">
        <v>6</v>
      </c>
      <c r="D16" s="63">
        <v>3</v>
      </c>
      <c r="E16" s="63">
        <v>3</v>
      </c>
      <c r="F16" s="63">
        <v>3</v>
      </c>
      <c r="G16" s="63">
        <v>3</v>
      </c>
      <c r="H16" s="63">
        <v>3</v>
      </c>
    </row>
    <row r="17" spans="1:8" ht="12.75">
      <c r="A17" s="72" t="s">
        <v>43</v>
      </c>
      <c r="B17" s="63">
        <v>22</v>
      </c>
      <c r="C17" s="63">
        <v>24</v>
      </c>
      <c r="D17" s="63">
        <v>23</v>
      </c>
      <c r="E17" s="63">
        <v>28</v>
      </c>
      <c r="F17" s="63">
        <v>28</v>
      </c>
      <c r="G17" s="63">
        <v>29</v>
      </c>
      <c r="H17" s="63">
        <v>29</v>
      </c>
    </row>
    <row r="18" spans="1:8" ht="12.75">
      <c r="A18" s="72" t="s">
        <v>44</v>
      </c>
      <c r="B18" s="63">
        <v>9</v>
      </c>
      <c r="C18" s="63">
        <v>9</v>
      </c>
      <c r="D18" s="63">
        <v>9</v>
      </c>
      <c r="E18" s="63">
        <v>7</v>
      </c>
      <c r="F18" s="63">
        <v>7</v>
      </c>
      <c r="G18" s="63">
        <v>7</v>
      </c>
      <c r="H18" s="63">
        <v>7</v>
      </c>
    </row>
    <row r="19" spans="1:8" ht="12.75">
      <c r="A19" s="72" t="s">
        <v>45</v>
      </c>
      <c r="B19" s="63">
        <v>2</v>
      </c>
      <c r="C19" s="63">
        <v>2</v>
      </c>
      <c r="D19" s="63">
        <v>2</v>
      </c>
      <c r="E19" s="63">
        <v>3</v>
      </c>
      <c r="F19" s="63">
        <v>3</v>
      </c>
      <c r="G19" s="63">
        <v>3</v>
      </c>
      <c r="H19" s="63">
        <v>3</v>
      </c>
    </row>
    <row r="20" spans="1:8" ht="12.75">
      <c r="A20" s="72" t="s">
        <v>46</v>
      </c>
      <c r="B20" s="63">
        <v>4</v>
      </c>
      <c r="C20" s="63">
        <v>4</v>
      </c>
      <c r="D20" s="63">
        <v>4</v>
      </c>
      <c r="E20" s="63">
        <v>3</v>
      </c>
      <c r="F20" s="63">
        <v>3</v>
      </c>
      <c r="G20" s="63">
        <v>3</v>
      </c>
      <c r="H20" s="63">
        <v>3</v>
      </c>
    </row>
    <row r="21" spans="1:8" ht="12.75">
      <c r="A21" s="72" t="s">
        <v>163</v>
      </c>
      <c r="B21" s="63">
        <v>5</v>
      </c>
      <c r="C21" s="63">
        <v>5</v>
      </c>
      <c r="D21" s="63">
        <v>7</v>
      </c>
      <c r="E21" s="63">
        <v>15</v>
      </c>
      <c r="F21" s="63">
        <v>15</v>
      </c>
      <c r="G21" s="63">
        <v>15</v>
      </c>
      <c r="H21" s="63">
        <v>15</v>
      </c>
    </row>
    <row r="22" spans="1:8" ht="12.75">
      <c r="A22" s="55" t="s">
        <v>20</v>
      </c>
      <c r="B22" s="73">
        <v>236</v>
      </c>
      <c r="C22" s="73">
        <v>255</v>
      </c>
      <c r="D22" s="73">
        <v>252</v>
      </c>
      <c r="E22" s="73">
        <v>332</v>
      </c>
      <c r="F22" s="73">
        <f>SUM(F4:F21)</f>
        <v>338</v>
      </c>
      <c r="G22" s="73">
        <v>340</v>
      </c>
      <c r="H22" s="73">
        <v>340</v>
      </c>
    </row>
    <row r="23" spans="1:9" ht="12.75">
      <c r="A23" s="72" t="s">
        <v>63</v>
      </c>
      <c r="B23" s="63">
        <v>23</v>
      </c>
      <c r="C23" s="63">
        <v>20</v>
      </c>
      <c r="D23" s="63">
        <v>21</v>
      </c>
      <c r="E23" s="63">
        <v>27</v>
      </c>
      <c r="F23" s="63">
        <v>28</v>
      </c>
      <c r="G23" s="63">
        <v>28</v>
      </c>
      <c r="H23" s="63">
        <v>28</v>
      </c>
      <c r="I23" s="9"/>
    </row>
    <row r="24" spans="1:8" ht="12.75">
      <c r="A24" s="72" t="s">
        <v>64</v>
      </c>
      <c r="B24" s="63">
        <v>9</v>
      </c>
      <c r="C24" s="63">
        <v>9</v>
      </c>
      <c r="D24" s="63">
        <v>9</v>
      </c>
      <c r="E24" s="63">
        <v>15</v>
      </c>
      <c r="F24" s="63">
        <v>15</v>
      </c>
      <c r="G24" s="63">
        <v>15</v>
      </c>
      <c r="H24" s="63">
        <v>15</v>
      </c>
    </row>
    <row r="25" spans="1:8" ht="12.75">
      <c r="A25" s="72" t="s">
        <v>65</v>
      </c>
      <c r="B25" s="63">
        <v>33</v>
      </c>
      <c r="C25" s="63">
        <v>35</v>
      </c>
      <c r="D25" s="63">
        <v>38</v>
      </c>
      <c r="E25" s="63">
        <v>45</v>
      </c>
      <c r="F25" s="63">
        <v>45</v>
      </c>
      <c r="G25" s="63">
        <v>45</v>
      </c>
      <c r="H25" s="63">
        <v>45</v>
      </c>
    </row>
    <row r="26" spans="1:8" ht="12.75">
      <c r="A26" s="72" t="s">
        <v>53</v>
      </c>
      <c r="B26" s="63">
        <v>1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</row>
    <row r="27" spans="1:8" ht="12.75">
      <c r="A27" s="55" t="s">
        <v>21</v>
      </c>
      <c r="B27" s="73">
        <v>66</v>
      </c>
      <c r="C27" s="73">
        <v>65</v>
      </c>
      <c r="D27" s="73">
        <v>68</v>
      </c>
      <c r="E27" s="73">
        <v>88</v>
      </c>
      <c r="F27" s="73">
        <f>SUM(F23:F26)</f>
        <v>89</v>
      </c>
      <c r="G27" s="73">
        <v>89</v>
      </c>
      <c r="H27" s="73">
        <v>89</v>
      </c>
    </row>
    <row r="28" spans="1:8" ht="12.75">
      <c r="A28" s="72" t="s">
        <v>47</v>
      </c>
      <c r="B28" s="63">
        <v>29</v>
      </c>
      <c r="C28" s="63">
        <v>28</v>
      </c>
      <c r="D28" s="63">
        <v>31</v>
      </c>
      <c r="E28" s="63">
        <v>40</v>
      </c>
      <c r="F28" s="63">
        <v>40</v>
      </c>
      <c r="G28" s="63">
        <v>40</v>
      </c>
      <c r="H28" s="63">
        <v>40</v>
      </c>
    </row>
    <row r="29" spans="1:8" ht="12.75">
      <c r="A29" s="72" t="s">
        <v>66</v>
      </c>
      <c r="B29" s="63">
        <v>23</v>
      </c>
      <c r="C29" s="63">
        <v>26</v>
      </c>
      <c r="D29" s="63">
        <v>28</v>
      </c>
      <c r="E29" s="63">
        <v>45</v>
      </c>
      <c r="F29" s="63">
        <v>45</v>
      </c>
      <c r="G29" s="63">
        <v>45</v>
      </c>
      <c r="H29" s="63">
        <v>45</v>
      </c>
    </row>
    <row r="30" spans="1:8" ht="12.75">
      <c r="A30" s="72" t="s">
        <v>49</v>
      </c>
      <c r="B30" s="63">
        <v>28</v>
      </c>
      <c r="C30" s="63">
        <v>30</v>
      </c>
      <c r="D30" s="63">
        <v>28</v>
      </c>
      <c r="E30" s="63">
        <v>47</v>
      </c>
      <c r="F30" s="63">
        <v>45</v>
      </c>
      <c r="G30" s="63">
        <v>45</v>
      </c>
      <c r="H30" s="63">
        <v>45</v>
      </c>
    </row>
    <row r="31" spans="1:8" ht="12.75">
      <c r="A31" s="72" t="s">
        <v>152</v>
      </c>
      <c r="B31" s="63">
        <v>15</v>
      </c>
      <c r="C31" s="63">
        <v>25</v>
      </c>
      <c r="D31" s="63">
        <v>25</v>
      </c>
      <c r="E31" s="63">
        <v>30</v>
      </c>
      <c r="F31" s="63">
        <v>30</v>
      </c>
      <c r="G31" s="63">
        <v>30</v>
      </c>
      <c r="H31" s="63">
        <v>30</v>
      </c>
    </row>
    <row r="32" spans="1:8" ht="12.75">
      <c r="A32" s="72" t="s">
        <v>160</v>
      </c>
      <c r="B32" s="63">
        <v>8</v>
      </c>
      <c r="C32" s="63">
        <v>10</v>
      </c>
      <c r="D32" s="63">
        <v>10</v>
      </c>
      <c r="E32" s="63">
        <v>11</v>
      </c>
      <c r="F32" s="63">
        <v>10</v>
      </c>
      <c r="G32" s="63">
        <v>10</v>
      </c>
      <c r="H32" s="63">
        <v>10</v>
      </c>
    </row>
    <row r="33" spans="1:8" ht="12.75">
      <c r="A33" s="72" t="s">
        <v>167</v>
      </c>
      <c r="B33" s="63">
        <v>1</v>
      </c>
      <c r="C33" s="63">
        <v>1</v>
      </c>
      <c r="D33" s="63">
        <v>4</v>
      </c>
      <c r="E33" s="63">
        <v>6</v>
      </c>
      <c r="F33" s="63">
        <v>9</v>
      </c>
      <c r="G33" s="63">
        <v>9</v>
      </c>
      <c r="H33" s="63">
        <v>9</v>
      </c>
    </row>
    <row r="34" spans="1:8" ht="12.75">
      <c r="A34" s="74" t="s">
        <v>22</v>
      </c>
      <c r="B34" s="71">
        <v>104</v>
      </c>
      <c r="C34" s="71">
        <v>120</v>
      </c>
      <c r="D34" s="71">
        <v>126</v>
      </c>
      <c r="E34" s="71">
        <v>179</v>
      </c>
      <c r="F34" s="71">
        <f>SUM(F28:F33)</f>
        <v>179</v>
      </c>
      <c r="G34" s="71">
        <v>179</v>
      </c>
      <c r="H34" s="71">
        <v>179</v>
      </c>
    </row>
    <row r="35" spans="1:8" ht="12.75">
      <c r="A35" s="74" t="s">
        <v>50</v>
      </c>
      <c r="B35" s="71">
        <v>1</v>
      </c>
      <c r="C35" s="71">
        <v>1</v>
      </c>
      <c r="D35" s="71">
        <v>1</v>
      </c>
      <c r="E35" s="71">
        <v>1</v>
      </c>
      <c r="F35" s="71">
        <v>1</v>
      </c>
      <c r="G35" s="71">
        <v>1</v>
      </c>
      <c r="H35" s="71">
        <v>1</v>
      </c>
    </row>
    <row r="36" spans="1:8" ht="12.75">
      <c r="A36" s="55" t="s">
        <v>149</v>
      </c>
      <c r="B36" s="71">
        <v>1</v>
      </c>
      <c r="C36" s="71">
        <v>1</v>
      </c>
      <c r="D36" s="71">
        <v>1</v>
      </c>
      <c r="E36" s="71">
        <v>6</v>
      </c>
      <c r="F36" s="71">
        <v>6</v>
      </c>
      <c r="G36" s="71">
        <v>6</v>
      </c>
      <c r="H36" s="71">
        <v>6</v>
      </c>
    </row>
    <row r="37" spans="1:8" ht="12.75">
      <c r="A37" s="173" t="s">
        <v>235</v>
      </c>
      <c r="B37" s="63"/>
      <c r="C37" s="63"/>
      <c r="D37" s="63"/>
      <c r="E37" s="63"/>
      <c r="F37" s="63">
        <v>47</v>
      </c>
      <c r="G37" s="63">
        <v>47</v>
      </c>
      <c r="H37" s="63">
        <v>48</v>
      </c>
    </row>
    <row r="38" spans="1:8" ht="12.75">
      <c r="A38" s="173" t="s">
        <v>236</v>
      </c>
      <c r="B38" s="63"/>
      <c r="C38" s="63"/>
      <c r="D38" s="63"/>
      <c r="E38" s="63"/>
      <c r="F38" s="63">
        <v>12</v>
      </c>
      <c r="G38" s="63">
        <v>12</v>
      </c>
      <c r="H38" s="63">
        <v>12</v>
      </c>
    </row>
    <row r="39" spans="1:8" ht="12.75">
      <c r="A39" s="173" t="s">
        <v>237</v>
      </c>
      <c r="B39" s="63"/>
      <c r="C39" s="63"/>
      <c r="D39" s="63"/>
      <c r="E39" s="63"/>
      <c r="F39" s="63">
        <v>28</v>
      </c>
      <c r="G39" s="63">
        <v>28</v>
      </c>
      <c r="H39" s="63">
        <v>28</v>
      </c>
    </row>
    <row r="40" spans="1:8" ht="12.75">
      <c r="A40" s="224" t="s">
        <v>238</v>
      </c>
      <c r="B40" s="63"/>
      <c r="C40" s="63"/>
      <c r="D40" s="63"/>
      <c r="E40" s="63"/>
      <c r="F40" s="63">
        <v>31</v>
      </c>
      <c r="G40" s="63">
        <v>31</v>
      </c>
      <c r="H40" s="63">
        <v>31</v>
      </c>
    </row>
    <row r="41" spans="1:8" ht="12.75">
      <c r="A41" s="55" t="s">
        <v>54</v>
      </c>
      <c r="B41" s="71">
        <v>43</v>
      </c>
      <c r="C41" s="71">
        <v>54</v>
      </c>
      <c r="D41" s="71">
        <v>73</v>
      </c>
      <c r="E41" s="71">
        <v>102</v>
      </c>
      <c r="F41" s="71">
        <f>SUM(F37:F40)</f>
        <v>118</v>
      </c>
      <c r="G41" s="71">
        <v>118</v>
      </c>
      <c r="H41" s="71">
        <v>118</v>
      </c>
    </row>
    <row r="42" spans="1:8" ht="12.75">
      <c r="A42" s="55" t="s">
        <v>164</v>
      </c>
      <c r="B42" s="71">
        <v>11</v>
      </c>
      <c r="C42" s="71">
        <v>10</v>
      </c>
      <c r="D42" s="71">
        <v>13</v>
      </c>
      <c r="E42" s="71">
        <v>23</v>
      </c>
      <c r="F42" s="71">
        <v>26</v>
      </c>
      <c r="G42" s="71">
        <v>26</v>
      </c>
      <c r="H42" s="71">
        <v>26</v>
      </c>
    </row>
    <row r="43" spans="1:8" ht="12.75">
      <c r="A43" s="55" t="s">
        <v>165</v>
      </c>
      <c r="B43" s="71">
        <v>3</v>
      </c>
      <c r="C43" s="71">
        <v>3</v>
      </c>
      <c r="D43" s="71">
        <v>3</v>
      </c>
      <c r="E43" s="71">
        <v>8</v>
      </c>
      <c r="F43" s="71">
        <v>5</v>
      </c>
      <c r="G43" s="71">
        <v>5</v>
      </c>
      <c r="H43" s="71">
        <v>5</v>
      </c>
    </row>
    <row r="44" spans="1:8" ht="12.75">
      <c r="A44" s="55" t="s">
        <v>162</v>
      </c>
      <c r="B44" s="71">
        <v>14</v>
      </c>
      <c r="C44" s="71">
        <v>13</v>
      </c>
      <c r="D44" s="71">
        <v>10</v>
      </c>
      <c r="E44" s="71">
        <v>10</v>
      </c>
      <c r="F44" s="71">
        <v>10</v>
      </c>
      <c r="G44" s="71">
        <v>10</v>
      </c>
      <c r="H44" s="71">
        <v>10</v>
      </c>
    </row>
    <row r="45" spans="1:8" ht="12.75">
      <c r="A45" s="55" t="s">
        <v>175</v>
      </c>
      <c r="B45" s="71">
        <v>2</v>
      </c>
      <c r="C45" s="71">
        <v>2</v>
      </c>
      <c r="D45" s="71">
        <v>2</v>
      </c>
      <c r="E45" s="71">
        <v>1</v>
      </c>
      <c r="F45" s="71">
        <v>1</v>
      </c>
      <c r="G45" s="71">
        <v>1</v>
      </c>
      <c r="H45" s="71">
        <v>1</v>
      </c>
    </row>
    <row r="46" spans="1:8" ht="12.75">
      <c r="A46" s="75" t="s">
        <v>62</v>
      </c>
      <c r="B46" s="76">
        <v>511</v>
      </c>
      <c r="C46" s="76">
        <v>555</v>
      </c>
      <c r="D46" s="76">
        <v>579</v>
      </c>
      <c r="E46" s="76">
        <v>794</v>
      </c>
      <c r="F46" s="76">
        <f>SUM(F41:F45)+F36+F35+F34+F27+F22+F3</f>
        <v>818</v>
      </c>
      <c r="G46" s="76">
        <v>820</v>
      </c>
      <c r="H46" s="76">
        <v>825</v>
      </c>
    </row>
    <row r="47" spans="1:7" ht="12.75">
      <c r="A47" s="46" t="s">
        <v>148</v>
      </c>
      <c r="B47" s="46"/>
      <c r="C47" s="68"/>
      <c r="D47" s="68"/>
      <c r="E47" s="68"/>
      <c r="F47" s="68"/>
      <c r="G47" s="68"/>
    </row>
    <row r="48" spans="7:8" ht="12.75">
      <c r="G48" s="9"/>
      <c r="H48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81"/>
  <sheetViews>
    <sheetView zoomScale="80" zoomScaleNormal="80" zoomScalePageLayoutView="0" workbookViewId="0" topLeftCell="A1">
      <selection activeCell="E24" sqref="E24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2.8515625" style="0" bestFit="1" customWidth="1"/>
    <col min="9" max="9" width="11.7109375" style="0" customWidth="1"/>
    <col min="10" max="10" width="9.57421875" style="11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1" customWidth="1"/>
    <col min="20" max="20" width="9.28125" style="191" customWidth="1"/>
    <col min="21" max="21" width="10.28125" style="0" bestFit="1" customWidth="1"/>
  </cols>
  <sheetData>
    <row r="1" spans="1:160" ht="20.25" customHeight="1">
      <c r="A1" s="267" t="s">
        <v>187</v>
      </c>
      <c r="B1" s="267"/>
      <c r="C1" s="267"/>
      <c r="D1" s="267"/>
      <c r="E1" s="267"/>
      <c r="F1" s="154"/>
      <c r="G1" s="202"/>
      <c r="H1" s="181"/>
      <c r="I1" s="223"/>
      <c r="K1" s="268" t="s">
        <v>188</v>
      </c>
      <c r="L1" s="261"/>
      <c r="M1" s="261"/>
      <c r="N1" s="261"/>
      <c r="O1" s="261"/>
      <c r="P1" s="261"/>
      <c r="Q1" s="261"/>
      <c r="R1" s="261"/>
      <c r="S1" s="264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</row>
    <row r="2" spans="1:160" ht="12.75">
      <c r="A2" s="77" t="s">
        <v>173</v>
      </c>
      <c r="B2" s="78">
        <v>2014</v>
      </c>
      <c r="C2" s="78">
        <v>2015</v>
      </c>
      <c r="D2" s="131">
        <v>2016</v>
      </c>
      <c r="E2" s="131">
        <v>2017</v>
      </c>
      <c r="F2" s="155">
        <v>2018</v>
      </c>
      <c r="G2" s="155" t="s">
        <v>252</v>
      </c>
      <c r="H2" s="155" t="s">
        <v>254</v>
      </c>
      <c r="I2" s="155" t="s">
        <v>251</v>
      </c>
      <c r="K2" s="77" t="s">
        <v>172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252</v>
      </c>
      <c r="R2" s="155" t="s">
        <v>254</v>
      </c>
      <c r="S2" s="155" t="s">
        <v>251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</row>
    <row r="3" spans="1:160" ht="12.75">
      <c r="A3" s="79" t="s">
        <v>32</v>
      </c>
      <c r="B3" s="71">
        <v>1575</v>
      </c>
      <c r="C3" s="71">
        <v>3413</v>
      </c>
      <c r="D3" s="71">
        <v>5044</v>
      </c>
      <c r="E3" s="71">
        <v>3951.4606940999997</v>
      </c>
      <c r="F3" s="71">
        <v>3941.0735936</v>
      </c>
      <c r="G3" s="71">
        <v>107.1501968</v>
      </c>
      <c r="H3" s="71">
        <v>9.900821</v>
      </c>
      <c r="I3" s="71">
        <v>1723.7370262</v>
      </c>
      <c r="K3" s="103" t="s">
        <v>223</v>
      </c>
      <c r="O3">
        <v>0</v>
      </c>
      <c r="P3" s="185">
        <v>19.27577762</v>
      </c>
      <c r="Q3" s="185">
        <v>0</v>
      </c>
      <c r="R3" s="185">
        <v>7.246332</v>
      </c>
      <c r="S3" s="104">
        <v>20.453449</v>
      </c>
      <c r="U3" s="254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</row>
    <row r="4" spans="1:160" ht="12.75">
      <c r="A4" s="173" t="s">
        <v>197</v>
      </c>
      <c r="B4" s="63">
        <v>106</v>
      </c>
      <c r="C4" s="63">
        <v>20</v>
      </c>
      <c r="D4" s="63">
        <v>1</v>
      </c>
      <c r="E4" s="63">
        <v>0</v>
      </c>
      <c r="F4" s="63">
        <v>2.80933</v>
      </c>
      <c r="G4" s="63">
        <v>0</v>
      </c>
      <c r="H4" s="62">
        <v>10.99863</v>
      </c>
      <c r="I4" s="62">
        <v>10.99863</v>
      </c>
      <c r="K4" s="103" t="s">
        <v>4</v>
      </c>
      <c r="L4" s="185">
        <v>38</v>
      </c>
      <c r="M4" s="185">
        <v>90.234087</v>
      </c>
      <c r="N4" s="185">
        <v>103</v>
      </c>
      <c r="O4" s="185">
        <v>77.4380563</v>
      </c>
      <c r="P4" s="185">
        <v>106.0686202</v>
      </c>
      <c r="Q4" s="185">
        <v>0</v>
      </c>
      <c r="R4" s="104">
        <v>0</v>
      </c>
      <c r="S4" s="104">
        <v>120.5305501</v>
      </c>
      <c r="U4" s="254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</row>
    <row r="5" spans="1:160" ht="12.75">
      <c r="A5" s="80" t="s">
        <v>33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K5" s="103" t="s">
        <v>29</v>
      </c>
      <c r="L5" s="185">
        <v>0</v>
      </c>
      <c r="M5" s="185">
        <v>2.294215</v>
      </c>
      <c r="N5" s="185">
        <v>8</v>
      </c>
      <c r="O5" s="185"/>
      <c r="P5" s="185">
        <v>0</v>
      </c>
      <c r="Q5" s="185">
        <v>0</v>
      </c>
      <c r="R5" s="104">
        <v>0</v>
      </c>
      <c r="S5" s="104">
        <v>0</v>
      </c>
      <c r="U5" s="254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</row>
    <row r="6" spans="1:160" ht="12.75">
      <c r="A6" s="80" t="s">
        <v>51</v>
      </c>
      <c r="B6" s="63">
        <v>817</v>
      </c>
      <c r="C6" s="63">
        <v>706</v>
      </c>
      <c r="D6" s="63">
        <v>1728</v>
      </c>
      <c r="E6" s="63">
        <v>689.978425</v>
      </c>
      <c r="F6" s="63">
        <v>1231.9109850999998</v>
      </c>
      <c r="G6" s="63">
        <v>0</v>
      </c>
      <c r="H6" s="63">
        <v>0</v>
      </c>
      <c r="I6" s="63">
        <v>727.1435707</v>
      </c>
      <c r="K6" s="195" t="s">
        <v>216</v>
      </c>
      <c r="O6" s="185">
        <v>27.721058</v>
      </c>
      <c r="P6" s="185">
        <v>0</v>
      </c>
      <c r="Q6" s="185">
        <v>0</v>
      </c>
      <c r="R6" s="104">
        <v>0</v>
      </c>
      <c r="S6" s="104">
        <v>0</v>
      </c>
      <c r="U6" s="254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</row>
    <row r="7" spans="1:160" ht="12.75">
      <c r="A7" s="80" t="s">
        <v>34</v>
      </c>
      <c r="B7" s="63">
        <v>22</v>
      </c>
      <c r="C7" s="63">
        <v>141</v>
      </c>
      <c r="D7" s="63">
        <v>137</v>
      </c>
      <c r="E7" s="63">
        <v>24.531341299999998</v>
      </c>
      <c r="F7" s="63">
        <v>102.0140402</v>
      </c>
      <c r="G7" s="63">
        <v>0</v>
      </c>
      <c r="H7" s="63">
        <v>12.863283</v>
      </c>
      <c r="I7" s="63">
        <v>64.5383195</v>
      </c>
      <c r="K7" s="103" t="s">
        <v>5</v>
      </c>
      <c r="L7" s="185">
        <v>1739</v>
      </c>
      <c r="M7" s="185">
        <v>2209.570601</v>
      </c>
      <c r="N7" s="185">
        <v>2827</v>
      </c>
      <c r="O7" s="185">
        <v>1875.6078127</v>
      </c>
      <c r="P7" s="185">
        <v>3908.46603511</v>
      </c>
      <c r="Q7" s="185">
        <v>0</v>
      </c>
      <c r="R7" s="104">
        <v>0</v>
      </c>
      <c r="S7" s="104">
        <v>1047.0436016</v>
      </c>
      <c r="U7" s="254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</row>
    <row r="8" spans="1:160" ht="12.75">
      <c r="A8" s="80" t="s">
        <v>35</v>
      </c>
      <c r="B8" s="63">
        <v>114</v>
      </c>
      <c r="C8" s="63">
        <v>202</v>
      </c>
      <c r="D8" s="63">
        <v>1043</v>
      </c>
      <c r="E8" s="63">
        <v>690.2412177</v>
      </c>
      <c r="F8" s="63">
        <v>1594.7360982999999</v>
      </c>
      <c r="G8" s="63">
        <v>24.1846377</v>
      </c>
      <c r="H8" s="63">
        <v>1.804782</v>
      </c>
      <c r="I8" s="63">
        <v>581.0982336000001</v>
      </c>
      <c r="K8" s="103" t="s">
        <v>153</v>
      </c>
      <c r="L8" s="185">
        <v>4</v>
      </c>
      <c r="M8" s="185">
        <v>25.084599</v>
      </c>
      <c r="N8" s="185">
        <v>46</v>
      </c>
      <c r="O8" s="185">
        <v>91.6000431</v>
      </c>
      <c r="P8" s="185">
        <v>83.28477009999999</v>
      </c>
      <c r="Q8" s="185">
        <v>0</v>
      </c>
      <c r="R8" s="104">
        <v>0</v>
      </c>
      <c r="S8" s="104">
        <v>0</v>
      </c>
      <c r="U8" s="254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</row>
    <row r="9" spans="1:160" ht="12.75">
      <c r="A9" s="80" t="s">
        <v>36</v>
      </c>
      <c r="B9" s="63">
        <v>189</v>
      </c>
      <c r="C9" s="63">
        <v>471</v>
      </c>
      <c r="D9" s="63">
        <v>875</v>
      </c>
      <c r="E9" s="63">
        <v>281.42087219999996</v>
      </c>
      <c r="F9" s="63">
        <v>927.8352193</v>
      </c>
      <c r="G9" s="63">
        <v>0</v>
      </c>
      <c r="H9" s="63">
        <v>0</v>
      </c>
      <c r="I9" s="63">
        <v>266.4910471</v>
      </c>
      <c r="K9" s="103" t="s">
        <v>31</v>
      </c>
      <c r="L9" s="185">
        <v>119</v>
      </c>
      <c r="M9" s="185">
        <v>182.111894</v>
      </c>
      <c r="N9" s="185">
        <v>257</v>
      </c>
      <c r="O9" s="185">
        <v>200.969345</v>
      </c>
      <c r="P9" s="185">
        <v>254.354539</v>
      </c>
      <c r="Q9" s="185">
        <v>0</v>
      </c>
      <c r="R9" s="104">
        <v>0</v>
      </c>
      <c r="S9" s="104">
        <v>576.690966</v>
      </c>
      <c r="U9" s="254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</row>
    <row r="10" spans="1:160" ht="12.75">
      <c r="A10" s="80" t="s">
        <v>37</v>
      </c>
      <c r="B10" s="63">
        <v>2503</v>
      </c>
      <c r="C10" s="63">
        <v>5695</v>
      </c>
      <c r="D10" s="63">
        <v>14299</v>
      </c>
      <c r="E10" s="63">
        <v>8897.487677600002</v>
      </c>
      <c r="F10" s="63">
        <v>13619.7796623</v>
      </c>
      <c r="G10" s="63">
        <v>0</v>
      </c>
      <c r="H10" s="62">
        <v>90.955603</v>
      </c>
      <c r="I10" s="62">
        <v>7680.26571038</v>
      </c>
      <c r="K10" s="103" t="s">
        <v>192</v>
      </c>
      <c r="L10" s="185">
        <v>107</v>
      </c>
      <c r="M10" s="185">
        <v>455.437936</v>
      </c>
      <c r="N10" s="185">
        <v>644</v>
      </c>
      <c r="O10" s="185">
        <v>307.9092305</v>
      </c>
      <c r="P10" s="185">
        <v>891.7372674</v>
      </c>
      <c r="Q10" s="185">
        <v>0</v>
      </c>
      <c r="R10" s="104">
        <v>0</v>
      </c>
      <c r="S10" s="104">
        <v>391.0190962</v>
      </c>
      <c r="U10" s="254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</row>
    <row r="11" spans="1:160" ht="12.75">
      <c r="A11" s="80" t="s">
        <v>38</v>
      </c>
      <c r="B11" s="63">
        <v>39</v>
      </c>
      <c r="C11" s="63">
        <v>283</v>
      </c>
      <c r="D11" s="63">
        <v>252</v>
      </c>
      <c r="E11" s="63">
        <v>0</v>
      </c>
      <c r="F11" s="63">
        <v>91.7508838</v>
      </c>
      <c r="G11" s="63">
        <v>0</v>
      </c>
      <c r="H11" s="63">
        <v>0</v>
      </c>
      <c r="I11" s="63">
        <v>160.71370919999998</v>
      </c>
      <c r="K11" s="103" t="s">
        <v>6</v>
      </c>
      <c r="L11" s="185">
        <v>5165</v>
      </c>
      <c r="M11" s="185">
        <v>5071.64705</v>
      </c>
      <c r="N11" s="185">
        <v>11078</v>
      </c>
      <c r="O11" s="185">
        <v>6203.99464615</v>
      </c>
      <c r="P11" s="185">
        <v>11460.45644775</v>
      </c>
      <c r="Q11" s="185">
        <v>0</v>
      </c>
      <c r="R11" s="104">
        <v>0</v>
      </c>
      <c r="S11" s="104">
        <v>4667.2540783</v>
      </c>
      <c r="U11" s="254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</row>
    <row r="12" spans="1:160" ht="12.75">
      <c r="A12" s="80" t="s">
        <v>52</v>
      </c>
      <c r="B12" s="63">
        <v>0</v>
      </c>
      <c r="C12" s="63">
        <v>0</v>
      </c>
      <c r="D12" s="63">
        <v>0</v>
      </c>
      <c r="E12" s="63">
        <v>125.0277886</v>
      </c>
      <c r="F12" s="63">
        <v>274.75994</v>
      </c>
      <c r="G12" s="63">
        <v>0</v>
      </c>
      <c r="H12" s="63">
        <v>0</v>
      </c>
      <c r="I12" s="63">
        <v>61.4464608</v>
      </c>
      <c r="K12" s="103" t="s">
        <v>150</v>
      </c>
      <c r="L12" s="185">
        <v>1</v>
      </c>
      <c r="M12" s="185"/>
      <c r="N12" s="185"/>
      <c r="O12" s="185"/>
      <c r="P12" s="185">
        <v>0</v>
      </c>
      <c r="Q12" s="185">
        <v>0</v>
      </c>
      <c r="R12" s="104">
        <v>0</v>
      </c>
      <c r="S12" s="104">
        <v>0</v>
      </c>
      <c r="U12" s="254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</row>
    <row r="13" spans="1:160" ht="12.75">
      <c r="A13" s="80" t="s">
        <v>39</v>
      </c>
      <c r="B13" s="63">
        <v>9</v>
      </c>
      <c r="C13" s="63">
        <v>9</v>
      </c>
      <c r="D13" s="63">
        <v>19</v>
      </c>
      <c r="E13" s="63">
        <v>12.1778514</v>
      </c>
      <c r="F13" s="63">
        <v>261.6917138</v>
      </c>
      <c r="G13" s="63">
        <v>0</v>
      </c>
      <c r="H13" s="63">
        <v>0</v>
      </c>
      <c r="I13" s="63">
        <v>116.639843</v>
      </c>
      <c r="K13" s="153" t="s">
        <v>222</v>
      </c>
      <c r="O13">
        <v>0</v>
      </c>
      <c r="P13" s="185">
        <v>0</v>
      </c>
      <c r="Q13" s="185">
        <v>0</v>
      </c>
      <c r="R13">
        <v>0</v>
      </c>
      <c r="S13" s="104">
        <v>0</v>
      </c>
      <c r="U13" s="254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</row>
    <row r="14" spans="1:160" ht="12.75">
      <c r="A14" s="80" t="s">
        <v>40</v>
      </c>
      <c r="B14" s="63">
        <v>51</v>
      </c>
      <c r="C14" s="63">
        <v>98</v>
      </c>
      <c r="D14" s="63">
        <v>248</v>
      </c>
      <c r="E14" s="63">
        <v>47.2875264</v>
      </c>
      <c r="F14" s="63">
        <v>156.8620757</v>
      </c>
      <c r="G14" s="63">
        <v>0</v>
      </c>
      <c r="H14" s="63">
        <v>0</v>
      </c>
      <c r="I14" s="63">
        <v>62.2161069</v>
      </c>
      <c r="K14" s="103" t="s">
        <v>157</v>
      </c>
      <c r="L14" s="185">
        <v>239</v>
      </c>
      <c r="M14" s="185">
        <v>108.913981</v>
      </c>
      <c r="N14" s="185">
        <v>120</v>
      </c>
      <c r="O14" s="185">
        <v>91.734299</v>
      </c>
      <c r="P14" s="185">
        <v>262.858041</v>
      </c>
      <c r="Q14" s="185">
        <v>0</v>
      </c>
      <c r="R14" s="104">
        <v>113.810687</v>
      </c>
      <c r="S14" s="185">
        <v>113.810687</v>
      </c>
      <c r="U14" s="254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</row>
    <row r="15" spans="1:160" ht="12.75">
      <c r="A15" s="80" t="s">
        <v>41</v>
      </c>
      <c r="B15" s="63">
        <v>27</v>
      </c>
      <c r="C15" s="63">
        <v>29</v>
      </c>
      <c r="D15" s="63">
        <v>44</v>
      </c>
      <c r="E15" s="63">
        <v>39.646807</v>
      </c>
      <c r="F15" s="63">
        <v>81.27043409999999</v>
      </c>
      <c r="G15" s="63">
        <v>0</v>
      </c>
      <c r="H15" s="63">
        <v>0</v>
      </c>
      <c r="I15" s="63">
        <v>20.307880899999997</v>
      </c>
      <c r="K15" s="103" t="s">
        <v>25</v>
      </c>
      <c r="L15" s="185">
        <v>11</v>
      </c>
      <c r="M15" s="185">
        <v>70.6752</v>
      </c>
      <c r="N15" s="185">
        <v>82</v>
      </c>
      <c r="O15" s="185">
        <v>108.400031</v>
      </c>
      <c r="P15" s="185">
        <v>109.680708</v>
      </c>
      <c r="Q15" s="185">
        <v>0</v>
      </c>
      <c r="R15" s="104">
        <v>0</v>
      </c>
      <c r="S15" s="104">
        <v>29.80024</v>
      </c>
      <c r="U15" s="254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</row>
    <row r="16" spans="1:160" ht="12.75">
      <c r="A16" s="80" t="s">
        <v>42</v>
      </c>
      <c r="B16" s="63">
        <v>56</v>
      </c>
      <c r="C16" s="63">
        <v>13</v>
      </c>
      <c r="D16" s="63">
        <v>0</v>
      </c>
      <c r="E16" s="63">
        <v>0</v>
      </c>
      <c r="F16" s="63">
        <v>19.465912</v>
      </c>
      <c r="G16" s="63">
        <v>0</v>
      </c>
      <c r="H16" s="63">
        <v>0</v>
      </c>
      <c r="I16" s="63">
        <v>13.506864</v>
      </c>
      <c r="K16" s="103" t="s">
        <v>242</v>
      </c>
      <c r="L16" s="185"/>
      <c r="M16" s="185"/>
      <c r="N16" s="185"/>
      <c r="O16" s="185"/>
      <c r="P16" s="185">
        <v>0</v>
      </c>
      <c r="Q16" s="185">
        <v>0</v>
      </c>
      <c r="R16" s="104">
        <v>0</v>
      </c>
      <c r="S16" s="104">
        <v>0</v>
      </c>
      <c r="U16" s="254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</row>
    <row r="17" spans="1:160" ht="12.75">
      <c r="A17" s="80" t="s">
        <v>43</v>
      </c>
      <c r="B17" s="63">
        <v>728</v>
      </c>
      <c r="C17" s="63">
        <v>1116</v>
      </c>
      <c r="D17" s="63">
        <v>3514</v>
      </c>
      <c r="E17" s="63">
        <v>1997.9524416000002</v>
      </c>
      <c r="F17" s="63">
        <v>1996.3865498</v>
      </c>
      <c r="G17" s="63">
        <v>23.9372232</v>
      </c>
      <c r="H17" s="62">
        <v>77.766713</v>
      </c>
      <c r="I17" s="62">
        <v>1306.42615</v>
      </c>
      <c r="K17" s="103" t="s">
        <v>189</v>
      </c>
      <c r="L17" s="185"/>
      <c r="M17" s="185">
        <v>0</v>
      </c>
      <c r="N17" s="185">
        <v>8</v>
      </c>
      <c r="O17" s="185">
        <v>3.688025</v>
      </c>
      <c r="P17" s="185">
        <v>11.363256</v>
      </c>
      <c r="Q17" s="185">
        <v>0</v>
      </c>
      <c r="R17" s="104">
        <v>0</v>
      </c>
      <c r="S17" s="104">
        <v>18.527558</v>
      </c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</row>
    <row r="18" spans="1:160" ht="12.75">
      <c r="A18" s="80" t="s">
        <v>44</v>
      </c>
      <c r="B18" s="63">
        <v>85</v>
      </c>
      <c r="C18" s="63">
        <v>142</v>
      </c>
      <c r="D18" s="63">
        <v>272</v>
      </c>
      <c r="E18" s="63">
        <v>121.5342792</v>
      </c>
      <c r="F18" s="63">
        <v>91.591499</v>
      </c>
      <c r="G18" s="63">
        <v>0</v>
      </c>
      <c r="H18" s="63">
        <v>3.475374</v>
      </c>
      <c r="I18" s="63">
        <v>53.240101200000005</v>
      </c>
      <c r="K18" s="103" t="s">
        <v>7</v>
      </c>
      <c r="L18" s="185">
        <v>331</v>
      </c>
      <c r="M18" s="185">
        <v>330.505315</v>
      </c>
      <c r="N18" s="185">
        <v>400</v>
      </c>
      <c r="O18" s="185">
        <v>286.061765</v>
      </c>
      <c r="P18" s="185">
        <v>564.346822</v>
      </c>
      <c r="Q18" s="185">
        <v>0</v>
      </c>
      <c r="R18" s="104">
        <v>0</v>
      </c>
      <c r="S18" s="104">
        <v>412.904924</v>
      </c>
      <c r="U18" s="254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</row>
    <row r="19" spans="1:160" ht="12.75">
      <c r="A19" s="80" t="s">
        <v>45</v>
      </c>
      <c r="B19" s="63">
        <v>0</v>
      </c>
      <c r="C19" s="63">
        <v>33</v>
      </c>
      <c r="D19" s="63">
        <v>92</v>
      </c>
      <c r="E19" s="63">
        <v>159.893037</v>
      </c>
      <c r="F19" s="63">
        <v>133.06042390000002</v>
      </c>
      <c r="G19" s="63">
        <v>0</v>
      </c>
      <c r="H19" s="63">
        <v>0</v>
      </c>
      <c r="I19" s="63">
        <v>128.8614565</v>
      </c>
      <c r="K19" s="103" t="s">
        <v>55</v>
      </c>
      <c r="L19" s="185">
        <v>59</v>
      </c>
      <c r="M19" s="185">
        <v>27.912238</v>
      </c>
      <c r="N19" s="185">
        <v>2</v>
      </c>
      <c r="O19" s="185">
        <v>13.2761882</v>
      </c>
      <c r="P19" s="185">
        <v>21.986821600000003</v>
      </c>
      <c r="Q19" s="185">
        <v>0</v>
      </c>
      <c r="R19" s="104">
        <v>0</v>
      </c>
      <c r="S19" s="104">
        <v>1.6576106000000002</v>
      </c>
      <c r="U19" s="254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</row>
    <row r="20" spans="1:160" ht="12.75">
      <c r="A20" s="80" t="s">
        <v>46</v>
      </c>
      <c r="B20" s="63">
        <v>46</v>
      </c>
      <c r="C20" s="63">
        <v>0</v>
      </c>
      <c r="D20" s="63">
        <v>0</v>
      </c>
      <c r="E20" s="63">
        <v>0</v>
      </c>
      <c r="F20" s="63">
        <v>31.014521</v>
      </c>
      <c r="G20" s="63">
        <v>0</v>
      </c>
      <c r="H20" s="63">
        <v>0</v>
      </c>
      <c r="I20" s="63">
        <v>8.515304800000001</v>
      </c>
      <c r="K20" s="153" t="s">
        <v>203</v>
      </c>
      <c r="N20" s="183">
        <v>0</v>
      </c>
      <c r="O20" s="185">
        <v>15.60522</v>
      </c>
      <c r="P20" s="185">
        <v>0</v>
      </c>
      <c r="Q20" s="185">
        <v>0</v>
      </c>
      <c r="R20" s="104">
        <v>0</v>
      </c>
      <c r="S20" s="104">
        <v>0</v>
      </c>
      <c r="U20" s="254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</row>
    <row r="21" spans="1:160" ht="12.75">
      <c r="A21" s="80" t="s">
        <v>166</v>
      </c>
      <c r="B21" s="63">
        <v>0</v>
      </c>
      <c r="C21" s="63">
        <v>225</v>
      </c>
      <c r="D21" s="63">
        <v>403</v>
      </c>
      <c r="E21" s="63">
        <v>355.88204060000004</v>
      </c>
      <c r="F21" s="63">
        <v>377.13030220999997</v>
      </c>
      <c r="G21" s="63">
        <v>0</v>
      </c>
      <c r="H21" s="63">
        <v>0</v>
      </c>
      <c r="I21" s="63">
        <v>895.9518098</v>
      </c>
      <c r="K21" s="103" t="s">
        <v>8</v>
      </c>
      <c r="L21" s="185">
        <v>395</v>
      </c>
      <c r="M21" s="185">
        <v>213.460143</v>
      </c>
      <c r="N21" s="185">
        <v>245</v>
      </c>
      <c r="O21" s="185">
        <v>193.972947</v>
      </c>
      <c r="P21" s="185">
        <v>198.372772</v>
      </c>
      <c r="Q21" s="185">
        <v>0</v>
      </c>
      <c r="R21" s="104">
        <v>0</v>
      </c>
      <c r="S21" s="104">
        <v>108.478038</v>
      </c>
      <c r="U21" s="254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</row>
    <row r="22" spans="1:160" ht="12.75">
      <c r="A22" s="79" t="s">
        <v>20</v>
      </c>
      <c r="B22" s="73">
        <v>4792</v>
      </c>
      <c r="C22" s="73">
        <v>9183</v>
      </c>
      <c r="D22" s="73">
        <v>22927</v>
      </c>
      <c r="E22" s="73">
        <v>13443.0613056</v>
      </c>
      <c r="F22" s="73">
        <v>20994.069590509993</v>
      </c>
      <c r="G22" s="73">
        <v>48.1218609</v>
      </c>
      <c r="H22" s="73">
        <v>197.864385</v>
      </c>
      <c r="I22" s="73">
        <v>12158.361198379998</v>
      </c>
      <c r="J22" s="29"/>
      <c r="K22" s="103" t="s">
        <v>56</v>
      </c>
      <c r="L22" s="185">
        <v>0</v>
      </c>
      <c r="M22" s="185">
        <v>18.415611</v>
      </c>
      <c r="N22" s="185">
        <v>61</v>
      </c>
      <c r="O22" s="185">
        <v>22.5737</v>
      </c>
      <c r="P22" s="185">
        <v>26.7465</v>
      </c>
      <c r="Q22" s="185">
        <v>0</v>
      </c>
      <c r="R22" s="104">
        <v>0</v>
      </c>
      <c r="S22" s="104">
        <v>13.8824</v>
      </c>
      <c r="U22" s="254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</row>
    <row r="23" spans="1:160" ht="12.75">
      <c r="A23" s="80" t="s">
        <v>63</v>
      </c>
      <c r="B23" s="63">
        <v>1029</v>
      </c>
      <c r="C23" s="63">
        <v>803</v>
      </c>
      <c r="D23" s="63">
        <v>322</v>
      </c>
      <c r="E23" s="63">
        <v>382.99193515</v>
      </c>
      <c r="F23" s="63">
        <v>462.9101245</v>
      </c>
      <c r="G23" s="63">
        <v>0</v>
      </c>
      <c r="H23" s="63">
        <v>0</v>
      </c>
      <c r="I23" s="63">
        <v>210.4848</v>
      </c>
      <c r="J23" s="29"/>
      <c r="K23" s="153" t="s">
        <v>229</v>
      </c>
      <c r="P23" s="185">
        <v>0</v>
      </c>
      <c r="Q23" s="185">
        <v>0</v>
      </c>
      <c r="R23">
        <v>0</v>
      </c>
      <c r="S23" s="104">
        <v>0</v>
      </c>
      <c r="U23" s="254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</row>
    <row r="24" spans="1:160" ht="12.75">
      <c r="A24" s="80" t="s">
        <v>64</v>
      </c>
      <c r="B24" s="63">
        <v>763</v>
      </c>
      <c r="C24" s="63">
        <v>1199</v>
      </c>
      <c r="D24" s="63">
        <v>892</v>
      </c>
      <c r="E24" s="63">
        <v>1089.3389575</v>
      </c>
      <c r="F24" s="63">
        <v>920.2822506</v>
      </c>
      <c r="G24" s="63">
        <v>0</v>
      </c>
      <c r="H24" s="63">
        <v>2.279414</v>
      </c>
      <c r="I24" s="63">
        <v>694.995492</v>
      </c>
      <c r="J24" s="29"/>
      <c r="K24" s="103" t="s">
        <v>9</v>
      </c>
      <c r="L24" s="185">
        <v>707</v>
      </c>
      <c r="M24" s="185">
        <v>729.470638</v>
      </c>
      <c r="N24" s="185">
        <v>1665</v>
      </c>
      <c r="O24" s="185">
        <v>841.5850187000001</v>
      </c>
      <c r="P24" s="185">
        <v>2470.4918959</v>
      </c>
      <c r="Q24" s="185">
        <v>0</v>
      </c>
      <c r="R24" s="104">
        <v>0</v>
      </c>
      <c r="S24" s="104">
        <v>579.7882619</v>
      </c>
      <c r="U24" s="254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</row>
    <row r="25" spans="1:160" ht="12.75">
      <c r="A25" s="80" t="s">
        <v>65</v>
      </c>
      <c r="B25" s="63">
        <v>1854</v>
      </c>
      <c r="C25" s="63">
        <v>2109</v>
      </c>
      <c r="D25" s="63">
        <v>2144</v>
      </c>
      <c r="E25" s="63">
        <v>1633.5964436499999</v>
      </c>
      <c r="F25" s="63">
        <v>1624.6125438499998</v>
      </c>
      <c r="G25" s="63">
        <v>2.4673179</v>
      </c>
      <c r="H25" s="63">
        <v>36.926956</v>
      </c>
      <c r="I25" s="63">
        <v>847.6181378</v>
      </c>
      <c r="J25" s="29"/>
      <c r="K25" s="103" t="s">
        <v>209</v>
      </c>
      <c r="N25" s="183">
        <v>0</v>
      </c>
      <c r="O25" s="185">
        <v>0</v>
      </c>
      <c r="P25" s="185">
        <v>0</v>
      </c>
      <c r="Q25" s="185">
        <v>0</v>
      </c>
      <c r="R25" s="104">
        <v>0</v>
      </c>
      <c r="S25" s="104">
        <v>0</v>
      </c>
      <c r="U25" s="254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</row>
    <row r="26" spans="1:160" ht="12.75">
      <c r="A26" s="80" t="s">
        <v>53</v>
      </c>
      <c r="B26" s="63">
        <v>25</v>
      </c>
      <c r="C26" s="63">
        <v>23</v>
      </c>
      <c r="D26" s="63">
        <v>13</v>
      </c>
      <c r="E26" s="63">
        <v>6.8740299</v>
      </c>
      <c r="F26" s="63">
        <v>5.391396</v>
      </c>
      <c r="G26" s="63">
        <v>0</v>
      </c>
      <c r="H26" s="63">
        <v>0</v>
      </c>
      <c r="I26" s="63">
        <v>3.3696225</v>
      </c>
      <c r="K26" s="103" t="s">
        <v>210</v>
      </c>
      <c r="L26" s="185">
        <v>424</v>
      </c>
      <c r="M26" s="185">
        <v>431.376435</v>
      </c>
      <c r="N26" s="185">
        <v>868</v>
      </c>
      <c r="O26" s="185">
        <v>400.9187776</v>
      </c>
      <c r="P26" s="185">
        <v>1544.2379256</v>
      </c>
      <c r="Q26" s="185">
        <v>0</v>
      </c>
      <c r="R26" s="104">
        <v>0</v>
      </c>
      <c r="S26" s="104">
        <v>765.1440551000001</v>
      </c>
      <c r="U26" s="254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</row>
    <row r="27" spans="1:160" ht="12.75">
      <c r="A27" s="79" t="s">
        <v>21</v>
      </c>
      <c r="B27" s="73">
        <v>3671</v>
      </c>
      <c r="C27" s="73">
        <v>4134</v>
      </c>
      <c r="D27" s="73">
        <v>3371</v>
      </c>
      <c r="E27" s="73">
        <v>3112.8013662000003</v>
      </c>
      <c r="F27" s="73">
        <v>3013.1963149499998</v>
      </c>
      <c r="G27" s="73">
        <v>2.4673179</v>
      </c>
      <c r="H27" s="73">
        <v>39.20637</v>
      </c>
      <c r="I27" s="73">
        <v>1756.4680523</v>
      </c>
      <c r="K27" s="103" t="s">
        <v>57</v>
      </c>
      <c r="L27" s="185">
        <v>77</v>
      </c>
      <c r="M27" s="185">
        <v>135.686104</v>
      </c>
      <c r="N27" s="185">
        <v>175</v>
      </c>
      <c r="O27" s="185">
        <v>140.146104</v>
      </c>
      <c r="P27" s="185">
        <v>244.713632</v>
      </c>
      <c r="Q27" s="185">
        <v>0</v>
      </c>
      <c r="R27" s="104">
        <v>0</v>
      </c>
      <c r="S27" s="104">
        <v>40.884903</v>
      </c>
      <c r="U27" s="254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</row>
    <row r="28" spans="1:160" ht="12.75">
      <c r="A28" s="80" t="s">
        <v>47</v>
      </c>
      <c r="B28" s="63">
        <v>1419</v>
      </c>
      <c r="C28" s="63">
        <v>1502</v>
      </c>
      <c r="D28" s="63">
        <v>747</v>
      </c>
      <c r="E28" s="63">
        <v>462.59858561283</v>
      </c>
      <c r="F28" s="63">
        <v>804.3925173</v>
      </c>
      <c r="G28" s="63">
        <v>0</v>
      </c>
      <c r="H28" s="63">
        <v>3.88013</v>
      </c>
      <c r="I28" s="63">
        <v>230.68552175542</v>
      </c>
      <c r="J28" s="29"/>
      <c r="K28" s="103" t="s">
        <v>26</v>
      </c>
      <c r="L28" s="185">
        <v>341</v>
      </c>
      <c r="M28" s="185">
        <v>572.035261</v>
      </c>
      <c r="N28" s="185">
        <v>1329</v>
      </c>
      <c r="O28" s="185">
        <v>731.928287</v>
      </c>
      <c r="P28" s="185">
        <v>1222.43547</v>
      </c>
      <c r="Q28" s="185">
        <v>0</v>
      </c>
      <c r="R28" s="104">
        <v>0</v>
      </c>
      <c r="S28" s="104">
        <v>1046.663476</v>
      </c>
      <c r="U28" s="254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</row>
    <row r="29" spans="1:160" ht="12.75">
      <c r="A29" s="80" t="s">
        <v>48</v>
      </c>
      <c r="B29" s="63">
        <v>2913</v>
      </c>
      <c r="C29" s="63">
        <v>1008</v>
      </c>
      <c r="D29" s="63">
        <v>337</v>
      </c>
      <c r="E29" s="63">
        <v>1108.60487925</v>
      </c>
      <c r="F29" s="63">
        <v>2585.1936876</v>
      </c>
      <c r="G29" s="63">
        <v>0</v>
      </c>
      <c r="H29" s="63">
        <v>0</v>
      </c>
      <c r="I29" s="63">
        <v>391.89024839999996</v>
      </c>
      <c r="K29" s="153" t="s">
        <v>193</v>
      </c>
      <c r="L29">
        <v>0</v>
      </c>
      <c r="M29" s="185">
        <v>0</v>
      </c>
      <c r="N29" s="185">
        <v>0</v>
      </c>
      <c r="O29" s="185"/>
      <c r="P29" s="185">
        <v>0</v>
      </c>
      <c r="Q29" s="185">
        <v>0</v>
      </c>
      <c r="R29" s="104">
        <v>0</v>
      </c>
      <c r="S29" s="104">
        <v>35.329997</v>
      </c>
      <c r="U29" s="254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</row>
    <row r="30" spans="1:160" ht="12.75">
      <c r="A30" s="80" t="s">
        <v>49</v>
      </c>
      <c r="B30" s="63">
        <v>1542</v>
      </c>
      <c r="C30" s="63">
        <v>616</v>
      </c>
      <c r="D30" s="63">
        <v>484</v>
      </c>
      <c r="E30" s="63">
        <v>924.3766856</v>
      </c>
      <c r="F30" s="63">
        <v>4159.5649435</v>
      </c>
      <c r="G30" s="63">
        <v>0</v>
      </c>
      <c r="H30" s="63">
        <v>12.882568</v>
      </c>
      <c r="I30" s="63">
        <v>370.88035080000003</v>
      </c>
      <c r="K30" s="103" t="s">
        <v>10</v>
      </c>
      <c r="L30" s="185">
        <v>23</v>
      </c>
      <c r="M30" s="185">
        <v>38.288008</v>
      </c>
      <c r="N30" s="185">
        <v>29</v>
      </c>
      <c r="O30" s="185">
        <v>59.33067</v>
      </c>
      <c r="P30" s="185">
        <v>48.489375</v>
      </c>
      <c r="Q30" s="185">
        <v>0</v>
      </c>
      <c r="R30" s="104">
        <v>0</v>
      </c>
      <c r="S30" s="104">
        <v>0</v>
      </c>
      <c r="U30" s="254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</row>
    <row r="31" spans="1:160" ht="12.75">
      <c r="A31" s="80" t="s">
        <v>152</v>
      </c>
      <c r="B31" s="63">
        <v>148</v>
      </c>
      <c r="C31" s="63">
        <v>385</v>
      </c>
      <c r="D31" s="63">
        <v>585</v>
      </c>
      <c r="E31" s="63">
        <v>498.62245909999996</v>
      </c>
      <c r="F31" s="63">
        <v>1640.8435676</v>
      </c>
      <c r="G31" s="63">
        <v>0</v>
      </c>
      <c r="H31" s="63">
        <v>0.723645</v>
      </c>
      <c r="I31" s="63">
        <v>416.596087</v>
      </c>
      <c r="K31" s="103" t="s">
        <v>58</v>
      </c>
      <c r="L31" s="185">
        <v>72</v>
      </c>
      <c r="M31" s="185">
        <v>76.970388</v>
      </c>
      <c r="N31" s="185">
        <v>84</v>
      </c>
      <c r="O31" s="185">
        <v>87.5066478</v>
      </c>
      <c r="P31" s="185">
        <v>45.4701883</v>
      </c>
      <c r="Q31" s="185">
        <v>0</v>
      </c>
      <c r="R31" s="104">
        <v>0</v>
      </c>
      <c r="S31" s="104">
        <v>0</v>
      </c>
      <c r="U31" s="254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</row>
    <row r="32" spans="1:160" ht="12.75">
      <c r="A32" s="80" t="s">
        <v>155</v>
      </c>
      <c r="B32" s="63">
        <v>79</v>
      </c>
      <c r="C32" s="63">
        <v>13</v>
      </c>
      <c r="D32" s="63">
        <v>8</v>
      </c>
      <c r="E32" s="63">
        <v>52.070589013463994</v>
      </c>
      <c r="F32" s="63">
        <v>293.5577415</v>
      </c>
      <c r="G32" s="63">
        <v>0</v>
      </c>
      <c r="H32" s="63">
        <v>0</v>
      </c>
      <c r="I32" s="63">
        <v>0</v>
      </c>
      <c r="K32" s="103" t="s">
        <v>11</v>
      </c>
      <c r="L32" s="185">
        <v>3024</v>
      </c>
      <c r="M32" s="185">
        <v>6348.948394</v>
      </c>
      <c r="N32" s="185">
        <v>8289</v>
      </c>
      <c r="O32" s="185">
        <v>7639.200181349999</v>
      </c>
      <c r="P32" s="185">
        <v>7813.884306399999</v>
      </c>
      <c r="Q32" s="185">
        <v>0</v>
      </c>
      <c r="R32" s="104">
        <v>0</v>
      </c>
      <c r="S32" s="104">
        <v>3525.9369942</v>
      </c>
      <c r="U32" s="254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</row>
    <row r="33" spans="1:160" ht="12.75">
      <c r="A33" s="80" t="s">
        <v>167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196.64835269999998</v>
      </c>
      <c r="K33" s="103" t="s">
        <v>12</v>
      </c>
      <c r="L33" s="185">
        <v>628</v>
      </c>
      <c r="M33" s="185">
        <v>893.99021</v>
      </c>
      <c r="N33" s="185">
        <v>1238</v>
      </c>
      <c r="O33" s="185">
        <v>1298.623428580504</v>
      </c>
      <c r="P33" s="185">
        <v>1586.9152801</v>
      </c>
      <c r="Q33" s="185">
        <v>0</v>
      </c>
      <c r="R33" s="104">
        <v>0</v>
      </c>
      <c r="S33" s="104">
        <v>1539.6914613800002</v>
      </c>
      <c r="U33" s="254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</row>
    <row r="34" spans="1:160" ht="12.75">
      <c r="A34" s="79" t="s">
        <v>22</v>
      </c>
      <c r="B34" s="73">
        <v>6101</v>
      </c>
      <c r="C34" s="73">
        <v>3524</v>
      </c>
      <c r="D34" s="73">
        <v>2161</v>
      </c>
      <c r="E34" s="73">
        <v>3046.273198576294</v>
      </c>
      <c r="F34" s="73">
        <v>9483.5524575</v>
      </c>
      <c r="G34" s="73">
        <v>0</v>
      </c>
      <c r="H34" s="73">
        <v>17.486343</v>
      </c>
      <c r="I34" s="73">
        <v>1606.70056065542</v>
      </c>
      <c r="K34" s="103" t="s">
        <v>206</v>
      </c>
      <c r="L34" s="185">
        <v>50</v>
      </c>
      <c r="M34" s="185">
        <v>179.095751</v>
      </c>
      <c r="N34" s="185">
        <v>390</v>
      </c>
      <c r="O34" s="185">
        <v>520.6903632</v>
      </c>
      <c r="P34" s="185">
        <v>342.5573393</v>
      </c>
      <c r="Q34" s="185">
        <v>371.340425</v>
      </c>
      <c r="R34" s="104">
        <v>0</v>
      </c>
      <c r="S34" s="104">
        <v>371.340425</v>
      </c>
      <c r="U34" s="254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</row>
    <row r="35" spans="1:160" ht="12.75">
      <c r="A35" s="81" t="s">
        <v>50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K35" s="103" t="s">
        <v>161</v>
      </c>
      <c r="L35" s="185">
        <v>245</v>
      </c>
      <c r="M35" s="185">
        <v>336.124373</v>
      </c>
      <c r="N35" s="185">
        <v>581</v>
      </c>
      <c r="O35" s="185">
        <v>872.921234</v>
      </c>
      <c r="P35" s="185">
        <v>997.850054</v>
      </c>
      <c r="Q35" s="185">
        <v>0</v>
      </c>
      <c r="R35" s="104">
        <v>89.467879</v>
      </c>
      <c r="S35" s="104">
        <v>239.92982</v>
      </c>
      <c r="U35" s="254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2.75">
      <c r="A36" s="79" t="s">
        <v>149</v>
      </c>
      <c r="B36" s="71">
        <v>0</v>
      </c>
      <c r="C36" s="71">
        <v>0</v>
      </c>
      <c r="D36" s="71">
        <v>5</v>
      </c>
      <c r="E36" s="71">
        <v>16.693952</v>
      </c>
      <c r="F36" s="71">
        <v>0</v>
      </c>
      <c r="G36" s="71">
        <v>0</v>
      </c>
      <c r="H36" s="71">
        <v>0</v>
      </c>
      <c r="I36" s="71">
        <v>0</v>
      </c>
      <c r="K36" s="103" t="s">
        <v>158</v>
      </c>
      <c r="L36" s="185">
        <v>0</v>
      </c>
      <c r="M36" s="185">
        <v>3.204476</v>
      </c>
      <c r="N36" s="185">
        <v>17</v>
      </c>
      <c r="O36" s="185"/>
      <c r="P36" s="185">
        <v>0</v>
      </c>
      <c r="Q36" s="185">
        <v>0</v>
      </c>
      <c r="R36" s="104">
        <v>0</v>
      </c>
      <c r="S36" s="104">
        <v>-2.4843519445799997</v>
      </c>
      <c r="U36" s="254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</row>
    <row r="37" spans="1:160" ht="12.75">
      <c r="A37" s="173" t="s">
        <v>235</v>
      </c>
      <c r="F37" s="147">
        <v>755.201526</v>
      </c>
      <c r="G37" s="147">
        <v>100.9133424</v>
      </c>
      <c r="H37" s="248">
        <v>0</v>
      </c>
      <c r="I37" s="147">
        <v>404.0266925</v>
      </c>
      <c r="K37" s="103" t="s">
        <v>13</v>
      </c>
      <c r="L37" s="185">
        <v>1251</v>
      </c>
      <c r="M37" s="185">
        <v>951.241831</v>
      </c>
      <c r="N37" s="185">
        <v>1476</v>
      </c>
      <c r="O37" s="185">
        <v>1243.446238</v>
      </c>
      <c r="P37" s="185">
        <v>1506.4631528</v>
      </c>
      <c r="Q37" s="185">
        <v>0</v>
      </c>
      <c r="R37" s="104">
        <v>0</v>
      </c>
      <c r="S37" s="104">
        <v>1173.7184472000001</v>
      </c>
      <c r="U37" s="254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</row>
    <row r="38" spans="1:160" ht="12.75">
      <c r="A38" s="173" t="s">
        <v>236</v>
      </c>
      <c r="F38" s="147">
        <v>91.1629674</v>
      </c>
      <c r="G38" s="147">
        <v>0</v>
      </c>
      <c r="H38" s="248">
        <v>0</v>
      </c>
      <c r="I38" s="147">
        <v>39.30114</v>
      </c>
      <c r="K38" s="103" t="s">
        <v>23</v>
      </c>
      <c r="L38" s="185">
        <v>3</v>
      </c>
      <c r="M38" s="185">
        <v>14.711113</v>
      </c>
      <c r="N38" s="185">
        <v>0</v>
      </c>
      <c r="O38" s="185">
        <v>9.313589</v>
      </c>
      <c r="P38" s="185">
        <v>11.603074</v>
      </c>
      <c r="Q38" s="185">
        <v>0</v>
      </c>
      <c r="R38" s="104">
        <v>0</v>
      </c>
      <c r="S38" s="104">
        <v>7.30326</v>
      </c>
      <c r="U38" s="254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</row>
    <row r="39" spans="1:160" ht="12.75">
      <c r="A39" s="173" t="s">
        <v>237</v>
      </c>
      <c r="F39" s="147">
        <v>123.2388508</v>
      </c>
      <c r="G39" s="147">
        <v>10.1500896</v>
      </c>
      <c r="H39" s="248">
        <v>0</v>
      </c>
      <c r="I39" s="147">
        <v>65.8031966</v>
      </c>
      <c r="K39" s="103" t="s">
        <v>24</v>
      </c>
      <c r="L39" s="185">
        <v>6</v>
      </c>
      <c r="M39" s="185">
        <v>6.250812</v>
      </c>
      <c r="N39" s="185">
        <v>34</v>
      </c>
      <c r="O39" s="185">
        <v>10.668775400000001</v>
      </c>
      <c r="P39" s="185">
        <v>56.3829049</v>
      </c>
      <c r="Q39" s="185">
        <v>0</v>
      </c>
      <c r="R39" s="104">
        <v>0</v>
      </c>
      <c r="S39" s="104">
        <v>13.1974608</v>
      </c>
      <c r="U39" s="254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</row>
    <row r="40" spans="1:160" ht="12.75">
      <c r="A40" s="224" t="s">
        <v>238</v>
      </c>
      <c r="F40" s="147">
        <v>118.2857751</v>
      </c>
      <c r="G40" s="147">
        <v>102.5376174</v>
      </c>
      <c r="H40" s="248">
        <v>0</v>
      </c>
      <c r="I40" s="147">
        <v>237.822453</v>
      </c>
      <c r="K40" s="103" t="s">
        <v>27</v>
      </c>
      <c r="L40" s="185">
        <v>10</v>
      </c>
      <c r="M40" s="185">
        <v>25.835185</v>
      </c>
      <c r="N40" s="185">
        <v>18</v>
      </c>
      <c r="O40" s="185">
        <v>31.714095</v>
      </c>
      <c r="P40" s="185">
        <v>42.2889208</v>
      </c>
      <c r="Q40" s="185">
        <v>0</v>
      </c>
      <c r="R40" s="104">
        <v>0</v>
      </c>
      <c r="S40" s="104">
        <v>0</v>
      </c>
      <c r="U40" s="254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</row>
    <row r="41" spans="1:160" ht="12.75">
      <c r="A41" s="79" t="s">
        <v>54</v>
      </c>
      <c r="B41" s="71">
        <v>343</v>
      </c>
      <c r="C41" s="71">
        <v>598</v>
      </c>
      <c r="D41" s="71">
        <v>899</v>
      </c>
      <c r="E41" s="71">
        <v>1293.1340981999997</v>
      </c>
      <c r="F41" s="71">
        <v>1087.8891193</v>
      </c>
      <c r="G41" s="71">
        <v>213.6010494</v>
      </c>
      <c r="H41" s="71">
        <v>0</v>
      </c>
      <c r="I41" s="71">
        <v>746.9534821</v>
      </c>
      <c r="J41" s="136"/>
      <c r="K41" s="103" t="s">
        <v>159</v>
      </c>
      <c r="L41" s="185">
        <v>1086</v>
      </c>
      <c r="M41" s="185">
        <v>1015.933087</v>
      </c>
      <c r="N41" s="185">
        <v>1289</v>
      </c>
      <c r="O41" s="185">
        <v>823.15543725</v>
      </c>
      <c r="P41" s="185">
        <v>1711.839677</v>
      </c>
      <c r="Q41" s="185">
        <v>0</v>
      </c>
      <c r="R41" s="104">
        <v>0</v>
      </c>
      <c r="S41" s="104">
        <v>686.6618189</v>
      </c>
      <c r="U41" s="254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</row>
    <row r="42" spans="1:160" ht="12.75">
      <c r="A42" s="79" t="s">
        <v>164</v>
      </c>
      <c r="B42" s="71">
        <v>0</v>
      </c>
      <c r="C42" s="71">
        <v>0</v>
      </c>
      <c r="D42" s="71">
        <v>0</v>
      </c>
      <c r="E42" s="71">
        <v>0</v>
      </c>
      <c r="F42" s="71">
        <v>7.640653</v>
      </c>
      <c r="G42" s="71">
        <v>0</v>
      </c>
      <c r="H42" s="71">
        <v>0</v>
      </c>
      <c r="I42" s="71">
        <v>70.4543652</v>
      </c>
      <c r="J42" s="182"/>
      <c r="K42" s="103" t="s">
        <v>60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04">
        <v>0</v>
      </c>
      <c r="S42" s="104">
        <v>0</v>
      </c>
      <c r="U42" s="254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</row>
    <row r="43" spans="1:160" s="11" customFormat="1" ht="13.5" customHeight="1">
      <c r="A43" s="79" t="s">
        <v>165</v>
      </c>
      <c r="B43" s="71">
        <v>0</v>
      </c>
      <c r="C43" s="71">
        <v>15</v>
      </c>
      <c r="D43" s="71">
        <v>11</v>
      </c>
      <c r="E43" s="71">
        <v>65.695032</v>
      </c>
      <c r="F43" s="71">
        <v>19.27577762</v>
      </c>
      <c r="G43" s="71">
        <v>0</v>
      </c>
      <c r="H43" s="71">
        <v>7.246332</v>
      </c>
      <c r="I43" s="71">
        <v>24.5516851</v>
      </c>
      <c r="J43" s="29"/>
      <c r="K43" s="103" t="s">
        <v>28</v>
      </c>
      <c r="L43" s="185">
        <v>0</v>
      </c>
      <c r="M43" s="185"/>
      <c r="N43" s="185"/>
      <c r="O43" s="185"/>
      <c r="P43" s="185">
        <v>0</v>
      </c>
      <c r="Q43" s="185">
        <v>0</v>
      </c>
      <c r="R43" s="104">
        <v>0</v>
      </c>
      <c r="S43" s="104">
        <v>0</v>
      </c>
      <c r="T43" s="190"/>
      <c r="U43" s="255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</row>
    <row r="44" spans="1:21" s="11" customFormat="1" ht="11.25" customHeight="1">
      <c r="A44" s="79" t="s">
        <v>162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K44" s="103" t="s">
        <v>194</v>
      </c>
      <c r="L44" s="185">
        <v>317</v>
      </c>
      <c r="M44" s="185">
        <v>274</v>
      </c>
      <c r="N44" s="185">
        <v>793</v>
      </c>
      <c r="O44" s="185">
        <v>637.7039765</v>
      </c>
      <c r="P44" s="185">
        <v>677.7436186</v>
      </c>
      <c r="Q44" s="185">
        <v>0</v>
      </c>
      <c r="R44" s="104">
        <v>0</v>
      </c>
      <c r="S44" s="104">
        <v>471.1743296</v>
      </c>
      <c r="T44" s="190"/>
      <c r="U44" s="256"/>
    </row>
    <row r="45" spans="1:21" s="11" customFormat="1" ht="11.25" customHeight="1">
      <c r="A45" s="144" t="s">
        <v>175</v>
      </c>
      <c r="B45" s="145"/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K45" s="103" t="s">
        <v>61</v>
      </c>
      <c r="L45" s="185">
        <v>8</v>
      </c>
      <c r="M45" s="185">
        <v>56</v>
      </c>
      <c r="N45" s="185">
        <v>259</v>
      </c>
      <c r="O45" s="185">
        <v>66.23626</v>
      </c>
      <c r="P45" s="185">
        <v>304.332314</v>
      </c>
      <c r="Q45" s="185">
        <v>0</v>
      </c>
      <c r="R45" s="104">
        <v>61.179353</v>
      </c>
      <c r="S45" s="104">
        <v>70.892813</v>
      </c>
      <c r="T45" s="190"/>
      <c r="U45" s="256"/>
    </row>
    <row r="46" spans="1:21" s="11" customFormat="1" ht="11.25" customHeight="1">
      <c r="A46" s="134" t="s">
        <v>0</v>
      </c>
      <c r="B46" s="135">
        <v>16481</v>
      </c>
      <c r="C46" s="135">
        <v>20896</v>
      </c>
      <c r="D46" s="135">
        <v>34418</v>
      </c>
      <c r="E46" s="135">
        <v>24929.119646676292</v>
      </c>
      <c r="F46" s="135">
        <v>38546.69750647999</v>
      </c>
      <c r="G46" s="135">
        <v>371.340425</v>
      </c>
      <c r="H46" s="135">
        <v>271.704251</v>
      </c>
      <c r="I46" s="135">
        <v>18087.22636993542</v>
      </c>
      <c r="J46" s="29"/>
      <c r="K46" s="186" t="s">
        <v>0</v>
      </c>
      <c r="L46" s="67">
        <v>16481</v>
      </c>
      <c r="M46" s="67">
        <v>20896</v>
      </c>
      <c r="N46" s="67">
        <v>34418</v>
      </c>
      <c r="O46" s="67">
        <v>24929.119646676292</v>
      </c>
      <c r="P46" s="201">
        <v>38546.69750647999</v>
      </c>
      <c r="Q46" s="201">
        <v>371.340425</v>
      </c>
      <c r="R46" s="201">
        <v>271.704251</v>
      </c>
      <c r="S46" s="201">
        <v>18087.226369935423</v>
      </c>
      <c r="T46" s="190"/>
      <c r="U46" s="256"/>
    </row>
    <row r="47" s="11" customFormat="1" ht="11.25" customHeight="1">
      <c r="T47" s="190"/>
    </row>
    <row r="48" spans="16:20" s="11" customFormat="1" ht="11.25" customHeight="1">
      <c r="P48" s="30"/>
      <c r="Q48" s="30"/>
      <c r="R48" s="30"/>
      <c r="T48" s="190"/>
    </row>
    <row r="49" spans="16:20" s="11" customFormat="1" ht="11.25" customHeight="1">
      <c r="P49" s="30"/>
      <c r="Q49" s="170"/>
      <c r="R49" s="170"/>
      <c r="S49" s="29"/>
      <c r="T49" s="190"/>
    </row>
    <row r="50" spans="16:20" s="11" customFormat="1" ht="11.25" customHeight="1">
      <c r="P50" s="30"/>
      <c r="Q50" s="30"/>
      <c r="R50" s="30"/>
      <c r="T50" s="190"/>
    </row>
    <row r="51" spans="16:20" s="11" customFormat="1" ht="11.25" customHeight="1">
      <c r="P51" s="30"/>
      <c r="Q51" s="30"/>
      <c r="R51" s="30"/>
      <c r="T51" s="190"/>
    </row>
    <row r="52" spans="16:20" s="11" customFormat="1" ht="11.25" customHeight="1">
      <c r="P52" s="30"/>
      <c r="Q52" s="30"/>
      <c r="R52" s="30"/>
      <c r="T52" s="190"/>
    </row>
    <row r="53" spans="16:20" s="11" customFormat="1" ht="11.25" customHeight="1">
      <c r="P53" s="30"/>
      <c r="Q53" s="30"/>
      <c r="R53" s="30"/>
      <c r="S53" s="29"/>
      <c r="T53" s="190"/>
    </row>
    <row r="54" spans="16:20" s="11" customFormat="1" ht="11.25" customHeight="1">
      <c r="P54" s="30"/>
      <c r="Q54" s="30"/>
      <c r="R54" s="30"/>
      <c r="T54" s="190"/>
    </row>
    <row r="55" spans="16:20" s="11" customFormat="1" ht="11.25" customHeight="1">
      <c r="P55" s="30"/>
      <c r="Q55" s="30"/>
      <c r="R55" s="30"/>
      <c r="T55" s="190"/>
    </row>
    <row r="56" spans="16:20" s="11" customFormat="1" ht="11.25" customHeight="1">
      <c r="P56" s="30"/>
      <c r="Q56" s="30"/>
      <c r="R56" s="30"/>
      <c r="T56" s="190"/>
    </row>
    <row r="57" spans="16:20" s="11" customFormat="1" ht="11.25" customHeight="1">
      <c r="P57" s="30"/>
      <c r="Q57" s="30"/>
      <c r="R57" s="30"/>
      <c r="T57" s="190"/>
    </row>
    <row r="58" spans="16:20" s="11" customFormat="1" ht="11.25" customHeight="1">
      <c r="P58" s="30"/>
      <c r="Q58" s="30"/>
      <c r="R58" s="30"/>
      <c r="T58" s="190"/>
    </row>
    <row r="59" spans="16:20" s="11" customFormat="1" ht="11.25" customHeight="1">
      <c r="P59" s="30"/>
      <c r="Q59" s="30"/>
      <c r="R59" s="30"/>
      <c r="T59" s="190"/>
    </row>
    <row r="60" spans="16:20" s="11" customFormat="1" ht="11.25" customHeight="1">
      <c r="P60" s="30"/>
      <c r="Q60" s="30"/>
      <c r="R60" s="30"/>
      <c r="T60" s="190"/>
    </row>
    <row r="61" spans="16:20" s="11" customFormat="1" ht="11.25" customHeight="1">
      <c r="P61" s="30"/>
      <c r="Q61" s="30"/>
      <c r="R61" s="30"/>
      <c r="T61" s="190"/>
    </row>
    <row r="62" spans="16:20" s="11" customFormat="1" ht="11.25" customHeight="1">
      <c r="P62" s="30"/>
      <c r="Q62" s="30"/>
      <c r="R62" s="30"/>
      <c r="T62" s="190"/>
    </row>
    <row r="63" spans="16:20" s="11" customFormat="1" ht="11.25" customHeight="1">
      <c r="P63" s="30"/>
      <c r="Q63" s="30"/>
      <c r="R63" s="30"/>
      <c r="T63" s="190"/>
    </row>
    <row r="64" spans="16:20" s="11" customFormat="1" ht="11.25" customHeight="1">
      <c r="P64" s="30"/>
      <c r="Q64" s="30"/>
      <c r="R64" s="30"/>
      <c r="T64" s="190"/>
    </row>
    <row r="65" spans="16:20" s="11" customFormat="1" ht="11.25" customHeight="1">
      <c r="P65" s="30"/>
      <c r="Q65" s="30"/>
      <c r="R65" s="30"/>
      <c r="T65" s="190"/>
    </row>
    <row r="66" spans="11:18" ht="12.75">
      <c r="K66" s="11"/>
      <c r="L66" s="11"/>
      <c r="M66" s="11"/>
      <c r="N66" s="11"/>
      <c r="O66" s="11"/>
      <c r="P66" s="30"/>
      <c r="Q66" s="30"/>
      <c r="R66" s="30"/>
    </row>
    <row r="68" ht="12.75">
      <c r="M68" s="147"/>
    </row>
    <row r="80" spans="11:20" s="11" customFormat="1" ht="11.25" customHeight="1">
      <c r="K80"/>
      <c r="L80"/>
      <c r="M80"/>
      <c r="N80"/>
      <c r="O80"/>
      <c r="P80"/>
      <c r="Q80"/>
      <c r="R80"/>
      <c r="T80" s="190"/>
    </row>
    <row r="81" spans="11:18" ht="12.75">
      <c r="K81" s="11"/>
      <c r="L81" s="11"/>
      <c r="M81" s="11"/>
      <c r="N81" s="11"/>
      <c r="O81" s="11"/>
      <c r="P81" s="30"/>
      <c r="Q81" s="30"/>
      <c r="R81" s="3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29" customWidth="1"/>
    <col min="10" max="30" width="11.421875" style="231" customWidth="1"/>
    <col min="31" max="16384" width="11.421875" style="7" customWidth="1"/>
  </cols>
  <sheetData>
    <row r="1" spans="1:8" ht="57" customHeight="1">
      <c r="A1" s="269" t="s">
        <v>122</v>
      </c>
      <c r="B1" s="269"/>
      <c r="C1" s="260"/>
      <c r="D1" s="260"/>
      <c r="E1" s="260"/>
      <c r="F1" s="260"/>
      <c r="G1" s="260"/>
      <c r="H1" s="261"/>
    </row>
    <row r="2" ht="12.75" customHeight="1" hidden="1"/>
    <row r="3" spans="1:8" ht="38.25">
      <c r="A3" s="85" t="s">
        <v>134</v>
      </c>
      <c r="B3" s="86">
        <v>2014</v>
      </c>
      <c r="C3" s="86">
        <v>2015</v>
      </c>
      <c r="D3" s="166">
        <v>2016</v>
      </c>
      <c r="E3" s="166">
        <v>2017</v>
      </c>
      <c r="F3" s="166">
        <v>2018</v>
      </c>
      <c r="G3" s="166" t="s">
        <v>252</v>
      </c>
      <c r="H3" s="166" t="s">
        <v>254</v>
      </c>
    </row>
    <row r="4" spans="1:30" s="8" customFormat="1" ht="14.25" customHeight="1">
      <c r="A4" s="87" t="s">
        <v>223</v>
      </c>
      <c r="B4" s="61"/>
      <c r="C4" s="61"/>
      <c r="D4" s="161"/>
      <c r="E4" s="161">
        <v>494.3892307</v>
      </c>
      <c r="F4" s="161">
        <v>720.252748</v>
      </c>
      <c r="G4" s="161">
        <v>885.285834</v>
      </c>
      <c r="H4" s="161">
        <v>906.50913</v>
      </c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</row>
    <row r="5" spans="1:30" s="8" customFormat="1" ht="14.25" customHeight="1">
      <c r="A5" s="88" t="s">
        <v>4</v>
      </c>
      <c r="B5" s="63">
        <v>3011</v>
      </c>
      <c r="C5" s="63">
        <v>3210</v>
      </c>
      <c r="D5" s="133">
        <v>3775</v>
      </c>
      <c r="E5" s="133">
        <v>3963.82142506838</v>
      </c>
      <c r="F5" s="133">
        <v>3693.14006503036</v>
      </c>
      <c r="G5" s="133">
        <v>3873.0285578</v>
      </c>
      <c r="H5" s="133">
        <v>3960.9272977</v>
      </c>
      <c r="I5" s="230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</row>
    <row r="6" spans="1:30" s="8" customFormat="1" ht="12.75">
      <c r="A6" s="88" t="s">
        <v>216</v>
      </c>
      <c r="B6" s="63"/>
      <c r="C6" s="63"/>
      <c r="D6" s="133">
        <v>857</v>
      </c>
      <c r="E6" s="133">
        <v>937.5697668</v>
      </c>
      <c r="F6" s="133">
        <v>736.22973738</v>
      </c>
      <c r="G6" s="133">
        <v>566.7520021</v>
      </c>
      <c r="H6" s="133">
        <v>570.4884639</v>
      </c>
      <c r="I6" s="23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</row>
    <row r="7" spans="1:30" s="8" customFormat="1" ht="12.75">
      <c r="A7" s="89" t="s">
        <v>29</v>
      </c>
      <c r="B7" s="63">
        <v>212</v>
      </c>
      <c r="C7" s="63">
        <v>104</v>
      </c>
      <c r="D7" s="133"/>
      <c r="E7" s="133"/>
      <c r="F7" s="133"/>
      <c r="G7" s="133"/>
      <c r="H7" s="132"/>
      <c r="I7" s="229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</row>
    <row r="8" spans="1:8" ht="12.75">
      <c r="A8" s="90" t="s">
        <v>5</v>
      </c>
      <c r="B8" s="64">
        <v>92069</v>
      </c>
      <c r="C8" s="64">
        <v>103893</v>
      </c>
      <c r="D8" s="162">
        <v>117176</v>
      </c>
      <c r="E8" s="162">
        <v>130211.51479920544</v>
      </c>
      <c r="F8" s="162">
        <v>75256.84977060778</v>
      </c>
      <c r="G8" s="162">
        <v>82892.48625067329</v>
      </c>
      <c r="H8" s="162">
        <v>89715.93267311</v>
      </c>
    </row>
    <row r="9" spans="1:8" ht="12.75">
      <c r="A9" s="89" t="s">
        <v>153</v>
      </c>
      <c r="B9" s="63">
        <v>298</v>
      </c>
      <c r="C9" s="63">
        <v>519</v>
      </c>
      <c r="D9" s="184">
        <v>562</v>
      </c>
      <c r="E9" s="184">
        <v>587.756678918</v>
      </c>
      <c r="F9" s="184">
        <v>367.13232267</v>
      </c>
      <c r="G9" s="184">
        <v>304.70510546</v>
      </c>
      <c r="H9" s="184">
        <v>293.53404406</v>
      </c>
    </row>
    <row r="10" spans="1:8" ht="12.75">
      <c r="A10" s="91" t="s">
        <v>31</v>
      </c>
      <c r="B10" s="65">
        <v>2134</v>
      </c>
      <c r="C10" s="65">
        <v>2472</v>
      </c>
      <c r="D10" s="163">
        <v>2705</v>
      </c>
      <c r="E10" s="163">
        <v>4087.429529</v>
      </c>
      <c r="F10" s="163">
        <v>5108.2578966</v>
      </c>
      <c r="G10" s="163">
        <v>5961.1557474</v>
      </c>
      <c r="H10" s="163">
        <v>6537.5190202</v>
      </c>
    </row>
    <row r="11" spans="1:9" ht="12.75">
      <c r="A11" s="89" t="s">
        <v>219</v>
      </c>
      <c r="B11" s="63">
        <v>5718</v>
      </c>
      <c r="C11" s="63">
        <v>7503</v>
      </c>
      <c r="D11" s="133">
        <v>7861</v>
      </c>
      <c r="E11" s="133">
        <v>7088.98058659</v>
      </c>
      <c r="F11" s="133">
        <v>6192.21750892</v>
      </c>
      <c r="G11" s="133">
        <v>6665.18828079</v>
      </c>
      <c r="H11" s="132">
        <v>6896.68752742</v>
      </c>
      <c r="I11" s="230"/>
    </row>
    <row r="12" spans="1:30" s="8" customFormat="1" ht="13.5" customHeight="1">
      <c r="A12" s="87" t="s">
        <v>6</v>
      </c>
      <c r="B12" s="61">
        <v>396211</v>
      </c>
      <c r="C12" s="61">
        <v>441493</v>
      </c>
      <c r="D12" s="161">
        <v>439860</v>
      </c>
      <c r="E12" s="161">
        <v>478360.4288258325</v>
      </c>
      <c r="F12" s="161">
        <v>436313.61048841244</v>
      </c>
      <c r="G12" s="161">
        <v>465479.5303934168</v>
      </c>
      <c r="H12" s="161">
        <v>476323.3911736442</v>
      </c>
      <c r="I12" s="229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</row>
    <row r="13" spans="1:8" ht="12.75">
      <c r="A13" s="89" t="s">
        <v>150</v>
      </c>
      <c r="B13" s="63">
        <v>0</v>
      </c>
      <c r="C13" s="63"/>
      <c r="D13" s="133"/>
      <c r="E13" s="133"/>
      <c r="F13" s="133"/>
      <c r="G13" s="133"/>
      <c r="H13" s="132"/>
    </row>
    <row r="14" spans="1:8" ht="12.75">
      <c r="A14" s="89" t="s">
        <v>222</v>
      </c>
      <c r="B14" s="63"/>
      <c r="C14" s="63"/>
      <c r="D14" s="133"/>
      <c r="E14" s="133">
        <v>155.042338</v>
      </c>
      <c r="F14" s="133">
        <v>206.747497</v>
      </c>
      <c r="G14" s="133">
        <v>239.14082</v>
      </c>
      <c r="H14" s="132">
        <v>241.438627</v>
      </c>
    </row>
    <row r="15" spans="1:8" ht="12.75">
      <c r="A15" s="88" t="s">
        <v>157</v>
      </c>
      <c r="B15" s="63">
        <v>20946</v>
      </c>
      <c r="C15" s="63">
        <v>20445</v>
      </c>
      <c r="D15" s="133">
        <v>21033</v>
      </c>
      <c r="E15" s="133">
        <v>28978.830572000003</v>
      </c>
      <c r="F15" s="133">
        <v>28947.478649</v>
      </c>
      <c r="G15" s="133">
        <v>33714.467201</v>
      </c>
      <c r="H15" s="133">
        <v>36106.626692</v>
      </c>
    </row>
    <row r="16" spans="1:8" ht="12.75">
      <c r="A16" s="88" t="s">
        <v>25</v>
      </c>
      <c r="B16" s="63">
        <v>456</v>
      </c>
      <c r="C16" s="63">
        <v>1686</v>
      </c>
      <c r="D16" s="133">
        <v>1728</v>
      </c>
      <c r="E16" s="133">
        <v>2260.163956</v>
      </c>
      <c r="F16" s="133">
        <v>1446.92969</v>
      </c>
      <c r="G16" s="133">
        <v>1413.131684</v>
      </c>
      <c r="H16" s="133">
        <v>1429.167231</v>
      </c>
    </row>
    <row r="17" spans="1:8" ht="12.75">
      <c r="A17" s="88" t="s">
        <v>240</v>
      </c>
      <c r="B17" s="63"/>
      <c r="C17" s="63"/>
      <c r="D17" s="133"/>
      <c r="E17" s="133"/>
      <c r="F17" s="133">
        <v>61.669912</v>
      </c>
      <c r="G17" s="133">
        <v>81.712605</v>
      </c>
      <c r="H17" s="133">
        <v>86.843453</v>
      </c>
    </row>
    <row r="18" spans="1:8" ht="12.75">
      <c r="A18" s="88" t="s">
        <v>189</v>
      </c>
      <c r="B18" s="63"/>
      <c r="C18" s="63">
        <v>185</v>
      </c>
      <c r="D18" s="133">
        <v>214</v>
      </c>
      <c r="E18" s="133">
        <v>285.316786</v>
      </c>
      <c r="F18" s="133">
        <v>247.861736</v>
      </c>
      <c r="G18" s="133">
        <v>261.959737</v>
      </c>
      <c r="H18" s="133">
        <v>258.304099</v>
      </c>
    </row>
    <row r="19" spans="1:8" ht="12.75">
      <c r="A19" s="88" t="s">
        <v>7</v>
      </c>
      <c r="B19" s="63">
        <v>8600</v>
      </c>
      <c r="C19" s="63">
        <v>10184</v>
      </c>
      <c r="D19" s="133">
        <v>10876</v>
      </c>
      <c r="E19" s="133">
        <v>13538.134747</v>
      </c>
      <c r="F19" s="133">
        <v>13221.313563</v>
      </c>
      <c r="G19" s="133">
        <v>13942.130001</v>
      </c>
      <c r="H19" s="133">
        <v>14330.428007</v>
      </c>
    </row>
    <row r="20" spans="1:8" ht="12.75">
      <c r="A20" s="88" t="s">
        <v>55</v>
      </c>
      <c r="B20" s="63">
        <v>2947</v>
      </c>
      <c r="C20" s="63">
        <v>2559</v>
      </c>
      <c r="D20" s="133">
        <v>2334</v>
      </c>
      <c r="E20" s="133">
        <v>2580.3748124700764</v>
      </c>
      <c r="F20" s="133">
        <v>3022.6026318420827</v>
      </c>
      <c r="G20" s="133">
        <v>2991.745120318966</v>
      </c>
      <c r="H20" s="133">
        <v>3027.511996203265</v>
      </c>
    </row>
    <row r="21" spans="1:8" ht="12.75">
      <c r="A21" s="88" t="s">
        <v>203</v>
      </c>
      <c r="B21" s="63"/>
      <c r="C21" s="63">
        <v>319</v>
      </c>
      <c r="D21" s="133">
        <v>511</v>
      </c>
      <c r="E21" s="133">
        <v>1113.64153</v>
      </c>
      <c r="F21" s="133">
        <v>1570.097486</v>
      </c>
      <c r="G21" s="133">
        <v>1879.58274</v>
      </c>
      <c r="H21" s="133">
        <v>1953.437621</v>
      </c>
    </row>
    <row r="22" spans="1:8" ht="12.75">
      <c r="A22" s="88" t="s">
        <v>8</v>
      </c>
      <c r="B22" s="63">
        <v>4312</v>
      </c>
      <c r="C22" s="63">
        <v>3501</v>
      </c>
      <c r="D22" s="133">
        <v>4472</v>
      </c>
      <c r="E22" s="133">
        <v>3604.792201</v>
      </c>
      <c r="F22" s="133">
        <v>3770.735784</v>
      </c>
      <c r="G22" s="133">
        <v>4011.178109</v>
      </c>
      <c r="H22" s="133">
        <v>4149.631675</v>
      </c>
    </row>
    <row r="23" spans="1:8" ht="12.75">
      <c r="A23" s="89" t="s">
        <v>56</v>
      </c>
      <c r="B23" s="63">
        <v>3352</v>
      </c>
      <c r="C23" s="63">
        <v>6733</v>
      </c>
      <c r="D23" s="133">
        <v>9857</v>
      </c>
      <c r="E23" s="133">
        <v>10982.17514898</v>
      </c>
      <c r="F23" s="133">
        <v>12444.34860673</v>
      </c>
      <c r="G23" s="133">
        <v>13178.29634296</v>
      </c>
      <c r="H23" s="133">
        <v>13045.55603768</v>
      </c>
    </row>
    <row r="24" spans="1:8" ht="12.75">
      <c r="A24" s="89" t="s">
        <v>231</v>
      </c>
      <c r="B24" s="63"/>
      <c r="C24" s="63"/>
      <c r="D24" s="133"/>
      <c r="E24" s="133">
        <v>51.484669</v>
      </c>
      <c r="F24" s="133">
        <v>29.453568</v>
      </c>
      <c r="G24" s="133">
        <v>29.685383</v>
      </c>
      <c r="H24" s="133">
        <v>41.658425</v>
      </c>
    </row>
    <row r="25" spans="1:8" ht="12.75">
      <c r="A25" s="88" t="s">
        <v>9</v>
      </c>
      <c r="B25" s="63">
        <v>60582</v>
      </c>
      <c r="C25" s="63">
        <v>66985</v>
      </c>
      <c r="D25" s="133">
        <v>69797</v>
      </c>
      <c r="E25" s="133">
        <v>90530.87477680032</v>
      </c>
      <c r="F25" s="133">
        <v>80488.21450920429</v>
      </c>
      <c r="G25" s="133">
        <v>89679.02863308463</v>
      </c>
      <c r="H25" s="133">
        <v>95708.57825958269</v>
      </c>
    </row>
    <row r="26" spans="1:8" ht="12.75">
      <c r="A26" s="88" t="s">
        <v>209</v>
      </c>
      <c r="B26" s="63"/>
      <c r="C26" s="63"/>
      <c r="D26" s="133">
        <v>2857</v>
      </c>
      <c r="E26" s="133">
        <v>3595.55172132</v>
      </c>
      <c r="F26" s="133">
        <v>3554.3736791</v>
      </c>
      <c r="G26" s="133">
        <v>3784.8268514</v>
      </c>
      <c r="H26" s="133">
        <v>3893.6136576</v>
      </c>
    </row>
    <row r="27" spans="1:8" ht="12.75">
      <c r="A27" s="88" t="s">
        <v>210</v>
      </c>
      <c r="B27" s="63">
        <v>20800</v>
      </c>
      <c r="C27" s="63">
        <v>22970</v>
      </c>
      <c r="D27" s="133">
        <v>31273</v>
      </c>
      <c r="E27" s="133">
        <v>30773.0515825</v>
      </c>
      <c r="F27" s="133">
        <v>26399.73275858</v>
      </c>
      <c r="G27" s="133">
        <v>29692.46423504</v>
      </c>
      <c r="H27" s="132">
        <v>34689.57549647</v>
      </c>
    </row>
    <row r="28" spans="1:8" ht="12.75">
      <c r="A28" s="87" t="s">
        <v>57</v>
      </c>
      <c r="B28" s="61">
        <v>4096</v>
      </c>
      <c r="C28" s="61">
        <v>4590</v>
      </c>
      <c r="D28" s="161">
        <v>4770</v>
      </c>
      <c r="E28" s="161">
        <v>5764.705447</v>
      </c>
      <c r="F28" s="161">
        <v>5599.484722</v>
      </c>
      <c r="G28" s="161">
        <v>5866.84988</v>
      </c>
      <c r="H28" s="161">
        <v>5977.77019</v>
      </c>
    </row>
    <row r="29" spans="1:9" ht="12.75">
      <c r="A29" s="88" t="s">
        <v>26</v>
      </c>
      <c r="B29" s="63">
        <v>10365</v>
      </c>
      <c r="C29" s="63">
        <v>14718</v>
      </c>
      <c r="D29" s="133">
        <v>19011</v>
      </c>
      <c r="E29" s="133">
        <v>22373.895826</v>
      </c>
      <c r="F29" s="133">
        <v>21136.308877</v>
      </c>
      <c r="G29" s="133">
        <v>22661.397181</v>
      </c>
      <c r="H29" s="133">
        <v>22535.601711</v>
      </c>
      <c r="I29" s="232"/>
    </row>
    <row r="30" spans="1:8" ht="12.75">
      <c r="A30" s="88" t="s">
        <v>193</v>
      </c>
      <c r="B30" s="63">
        <v>101</v>
      </c>
      <c r="C30" s="63">
        <v>91</v>
      </c>
      <c r="D30" s="133">
        <v>82</v>
      </c>
      <c r="E30" s="133"/>
      <c r="F30" s="133"/>
      <c r="G30" s="133"/>
      <c r="H30" s="133"/>
    </row>
    <row r="31" spans="1:8" ht="12.75">
      <c r="A31" s="87" t="s">
        <v>10</v>
      </c>
      <c r="B31" s="61">
        <v>309</v>
      </c>
      <c r="C31" s="61">
        <v>300</v>
      </c>
      <c r="D31" s="161">
        <v>453</v>
      </c>
      <c r="E31" s="161">
        <v>518.5755</v>
      </c>
      <c r="F31" s="161">
        <v>481.263697</v>
      </c>
      <c r="G31" s="161">
        <v>594.581972</v>
      </c>
      <c r="H31" s="161">
        <v>613.879331</v>
      </c>
    </row>
    <row r="32" spans="1:8" ht="12.75">
      <c r="A32" s="87" t="s">
        <v>227</v>
      </c>
      <c r="B32" s="61">
        <v>1443</v>
      </c>
      <c r="C32" s="61">
        <v>1525</v>
      </c>
      <c r="D32" s="161">
        <v>1512</v>
      </c>
      <c r="E32" s="161">
        <v>247.77060528468</v>
      </c>
      <c r="F32" s="161">
        <v>173.12081577533</v>
      </c>
      <c r="G32" s="161">
        <v>209.66989802</v>
      </c>
      <c r="H32" s="161">
        <v>250.21962798</v>
      </c>
    </row>
    <row r="33" spans="1:9" ht="12.75">
      <c r="A33" s="89" t="s">
        <v>11</v>
      </c>
      <c r="B33" s="63">
        <v>158092</v>
      </c>
      <c r="C33" s="63">
        <v>166384</v>
      </c>
      <c r="D33" s="133">
        <v>179616</v>
      </c>
      <c r="E33" s="133">
        <v>188288.277639</v>
      </c>
      <c r="F33" s="133">
        <v>177370.455432</v>
      </c>
      <c r="G33" s="133">
        <v>189764.000472</v>
      </c>
      <c r="H33" s="132">
        <v>193075.063372</v>
      </c>
      <c r="I33" s="230"/>
    </row>
    <row r="34" spans="1:30" s="8" customFormat="1" ht="12.75">
      <c r="A34" s="89" t="s">
        <v>12</v>
      </c>
      <c r="B34" s="63">
        <v>484209</v>
      </c>
      <c r="C34" s="63">
        <v>518553</v>
      </c>
      <c r="D34" s="133">
        <v>572975</v>
      </c>
      <c r="E34" s="133">
        <v>613289.4806828392</v>
      </c>
      <c r="F34" s="133">
        <v>593871.950862198</v>
      </c>
      <c r="G34" s="133">
        <v>653935.5598038943</v>
      </c>
      <c r="H34" s="133">
        <v>669268.1685095762</v>
      </c>
      <c r="I34" s="230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</row>
    <row r="35" spans="1:30" s="8" customFormat="1" ht="13.5" customHeight="1">
      <c r="A35" s="89" t="s">
        <v>181</v>
      </c>
      <c r="B35" s="63">
        <v>305114</v>
      </c>
      <c r="C35" s="63">
        <v>319804</v>
      </c>
      <c r="D35" s="133">
        <v>329371</v>
      </c>
      <c r="E35" s="133">
        <v>329928.8732109</v>
      </c>
      <c r="F35" s="133">
        <v>293319.24082649</v>
      </c>
      <c r="G35" s="133">
        <v>312079.14587151</v>
      </c>
      <c r="H35" s="133">
        <v>323131.90600641</v>
      </c>
      <c r="I35" s="230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</row>
    <row r="36" spans="1:30" s="8" customFormat="1" ht="16.5" customHeight="1">
      <c r="A36" s="88" t="s">
        <v>168</v>
      </c>
      <c r="B36" s="63">
        <v>28803</v>
      </c>
      <c r="C36" s="63">
        <v>29892</v>
      </c>
      <c r="D36" s="133">
        <v>27037</v>
      </c>
      <c r="E36" s="133">
        <v>27096.78706458956</v>
      </c>
      <c r="F36" s="133">
        <v>25906.970384581</v>
      </c>
      <c r="G36" s="133">
        <v>26329.55851336653</v>
      </c>
      <c r="H36" s="133">
        <v>26848.06979736872</v>
      </c>
      <c r="I36" s="230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</row>
    <row r="37" spans="1:30" s="8" customFormat="1" ht="12.75">
      <c r="A37" s="88" t="s">
        <v>174</v>
      </c>
      <c r="B37" s="63">
        <v>5736</v>
      </c>
      <c r="C37" s="63">
        <v>4246</v>
      </c>
      <c r="D37" s="133">
        <v>2014</v>
      </c>
      <c r="E37" s="133">
        <v>1761</v>
      </c>
      <c r="F37" s="133">
        <v>1203.687495</v>
      </c>
      <c r="G37" s="63">
        <v>1294.178721</v>
      </c>
      <c r="H37" s="256">
        <v>1307.198856</v>
      </c>
      <c r="I37" s="229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</row>
    <row r="38" spans="1:9" ht="12.75">
      <c r="A38" s="87" t="s">
        <v>13</v>
      </c>
      <c r="B38" s="61">
        <v>40068</v>
      </c>
      <c r="C38" s="63">
        <v>39306</v>
      </c>
      <c r="D38" s="133">
        <v>41480</v>
      </c>
      <c r="E38" s="133">
        <v>50859.56671178</v>
      </c>
      <c r="F38" s="133">
        <v>48477.16273023</v>
      </c>
      <c r="G38" s="133">
        <v>51327.15557136</v>
      </c>
      <c r="H38" s="132">
        <v>52425.31868498</v>
      </c>
      <c r="I38" s="230"/>
    </row>
    <row r="39" spans="1:30" s="8" customFormat="1" ht="12.75">
      <c r="A39" s="89" t="s">
        <v>23</v>
      </c>
      <c r="B39" s="63">
        <v>327</v>
      </c>
      <c r="C39" s="63">
        <v>405</v>
      </c>
      <c r="D39" s="133">
        <v>383</v>
      </c>
      <c r="E39" s="133">
        <v>464.720402</v>
      </c>
      <c r="F39" s="133">
        <v>453.60371</v>
      </c>
      <c r="G39" s="133">
        <v>528.014598</v>
      </c>
      <c r="H39" s="132">
        <v>552.163774</v>
      </c>
      <c r="I39" s="230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</row>
    <row r="40" spans="1:30" s="8" customFormat="1" ht="12.75">
      <c r="A40" s="87" t="s">
        <v>24</v>
      </c>
      <c r="B40" s="61">
        <v>661</v>
      </c>
      <c r="C40" s="61">
        <v>1161</v>
      </c>
      <c r="D40" s="161">
        <v>1218</v>
      </c>
      <c r="E40" s="161">
        <v>1262.98903845828</v>
      </c>
      <c r="F40" s="161">
        <v>1046.43277318902</v>
      </c>
      <c r="G40" s="161">
        <v>1118.9560576</v>
      </c>
      <c r="H40" s="161">
        <v>1133.3936845</v>
      </c>
      <c r="I40" s="230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</row>
    <row r="41" spans="1:30" s="8" customFormat="1" ht="12.75">
      <c r="A41" s="90" t="s">
        <v>27</v>
      </c>
      <c r="B41" s="64">
        <v>419</v>
      </c>
      <c r="C41" s="64">
        <v>388</v>
      </c>
      <c r="D41" s="162">
        <v>516</v>
      </c>
      <c r="E41" s="162">
        <v>650.63058032</v>
      </c>
      <c r="F41" s="162">
        <v>613.27205786</v>
      </c>
      <c r="G41" s="162">
        <v>661.4365377</v>
      </c>
      <c r="H41" s="162">
        <v>675.6793821</v>
      </c>
      <c r="I41" s="229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</row>
    <row r="42" spans="1:9" ht="12.75">
      <c r="A42" s="92" t="s">
        <v>14</v>
      </c>
      <c r="B42" s="93">
        <v>46493</v>
      </c>
      <c r="C42" s="93">
        <v>45020</v>
      </c>
      <c r="D42" s="164">
        <v>49286</v>
      </c>
      <c r="E42" s="164">
        <v>55119.655688210885</v>
      </c>
      <c r="F42" s="164">
        <v>47125.75052449885</v>
      </c>
      <c r="G42" s="164">
        <v>48855.83290923583</v>
      </c>
      <c r="H42" s="164">
        <v>49253.50116713989</v>
      </c>
      <c r="I42" s="230"/>
    </row>
    <row r="43" spans="1:30" s="8" customFormat="1" ht="12.75">
      <c r="A43" s="88" t="s">
        <v>60</v>
      </c>
      <c r="B43" s="63">
        <v>2738</v>
      </c>
      <c r="C43" s="63">
        <v>2447</v>
      </c>
      <c r="D43" s="133">
        <v>2854</v>
      </c>
      <c r="E43" s="133">
        <v>3367.970519</v>
      </c>
      <c r="F43" s="133">
        <v>1487.842288</v>
      </c>
      <c r="G43" s="133">
        <v>1568.842949</v>
      </c>
      <c r="H43" s="133">
        <v>1584.730749</v>
      </c>
      <c r="I43" s="230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</row>
    <row r="44" spans="1:30" s="8" customFormat="1" ht="12.75">
      <c r="A44" s="88" t="s">
        <v>28</v>
      </c>
      <c r="B44" s="63">
        <v>0</v>
      </c>
      <c r="C44" s="63"/>
      <c r="D44" s="133"/>
      <c r="E44" s="133"/>
      <c r="F44" s="133"/>
      <c r="G44" s="133"/>
      <c r="H44" s="133"/>
      <c r="I44" s="229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</row>
    <row r="45" spans="1:9" ht="12.75">
      <c r="A45" s="88" t="s">
        <v>194</v>
      </c>
      <c r="B45" s="63">
        <v>6052</v>
      </c>
      <c r="C45" s="63">
        <v>7912</v>
      </c>
      <c r="D45" s="133">
        <v>7989</v>
      </c>
      <c r="E45" s="133">
        <v>6600.66882443675</v>
      </c>
      <c r="F45" s="133">
        <v>5589.389431009</v>
      </c>
      <c r="G45" s="133">
        <v>5199.79726909</v>
      </c>
      <c r="H45" s="133">
        <v>5262.90436164</v>
      </c>
      <c r="I45" s="230"/>
    </row>
    <row r="46" spans="1:30" s="8" customFormat="1" ht="12.75">
      <c r="A46" s="92" t="s">
        <v>61</v>
      </c>
      <c r="B46" s="63">
        <v>3376</v>
      </c>
      <c r="C46" s="93">
        <v>5649</v>
      </c>
      <c r="D46" s="133">
        <v>7782</v>
      </c>
      <c r="E46" s="133">
        <v>10640.268707078338</v>
      </c>
      <c r="F46" s="133">
        <v>10591.49252</v>
      </c>
      <c r="G46" s="133">
        <v>11569.203689</v>
      </c>
      <c r="H46" s="133">
        <v>11654.150408</v>
      </c>
      <c r="I46" s="229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</row>
    <row r="47" spans="1:10" ht="12.75">
      <c r="A47" s="94" t="s">
        <v>15</v>
      </c>
      <c r="B47" s="95">
        <v>1714312</v>
      </c>
      <c r="C47" s="95">
        <v>1852907</v>
      </c>
      <c r="D47" s="165">
        <v>1974085</v>
      </c>
      <c r="E47" s="220" t="s">
        <v>232</v>
      </c>
      <c r="F47" s="165">
        <f>SUM(F4:F46)-F37</f>
        <v>1937042.992259908</v>
      </c>
      <c r="G47" s="165">
        <v>2093797.4848072203</v>
      </c>
      <c r="H47" s="165">
        <f>SUM(H4:H46)-H37</f>
        <v>2158409.881364265</v>
      </c>
      <c r="J47" s="285"/>
    </row>
    <row r="48" spans="1:8" ht="12.75">
      <c r="A48" s="43" t="s">
        <v>30</v>
      </c>
      <c r="B48" s="44">
        <v>1720046</v>
      </c>
      <c r="C48" s="44">
        <v>1857153</v>
      </c>
      <c r="D48" s="44">
        <v>1976099</v>
      </c>
      <c r="E48" s="44">
        <v>2132417</v>
      </c>
      <c r="F48" s="44">
        <f>SUM(F4:F46)</f>
        <v>1938246.679754908</v>
      </c>
      <c r="G48" s="44">
        <v>2095091.6635282203</v>
      </c>
      <c r="H48" s="44">
        <f>SUM(H4:H46)</f>
        <v>2159717.080220265</v>
      </c>
    </row>
    <row r="49" spans="1:7" ht="13.5" thickBot="1">
      <c r="A49" s="203" t="s">
        <v>204</v>
      </c>
      <c r="B49" s="203"/>
      <c r="C49" s="180"/>
      <c r="D49" s="237"/>
      <c r="E49" s="237"/>
      <c r="F49" s="237"/>
      <c r="G49" s="237"/>
    </row>
    <row r="50" spans="1:8" ht="12.75">
      <c r="A50" s="204" t="s">
        <v>226</v>
      </c>
      <c r="B50" s="204"/>
      <c r="C50" s="205"/>
      <c r="D50" s="205"/>
      <c r="E50" s="205"/>
      <c r="F50" s="205"/>
      <c r="G50" s="236"/>
      <c r="H50" s="192"/>
    </row>
    <row r="51" spans="3:30" s="229" customFormat="1" ht="12.75">
      <c r="C51" s="232"/>
      <c r="E51" s="233"/>
      <c r="F51" s="233"/>
      <c r="G51" s="233"/>
      <c r="H51" s="234"/>
      <c r="I51" s="232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</row>
    <row r="52" spans="7:30" s="192" customFormat="1" ht="12.75">
      <c r="G52" s="235"/>
      <c r="I52" s="229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</row>
    <row r="53" spans="9:30" s="192" customFormat="1" ht="12.75">
      <c r="I53" s="229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</row>
    <row r="54" spans="9:30" s="192" customFormat="1" ht="12.75">
      <c r="I54" s="229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</row>
    <row r="55" spans="9:30" s="192" customFormat="1" ht="12.75">
      <c r="I55" s="229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</row>
    <row r="56" spans="9:30" s="192" customFormat="1" ht="12.75">
      <c r="I56" s="229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</row>
    <row r="57" spans="9:30" s="192" customFormat="1" ht="12.75">
      <c r="I57" s="229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</row>
    <row r="58" spans="9:30" s="192" customFormat="1" ht="12.75">
      <c r="I58" s="229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</row>
    <row r="59" spans="9:30" s="192" customFormat="1" ht="12.75">
      <c r="I59" s="229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</row>
    <row r="60" spans="9:30" s="192" customFormat="1" ht="12.75">
      <c r="I60" s="229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</row>
    <row r="61" spans="9:30" s="192" customFormat="1" ht="12.75">
      <c r="I61" s="229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</row>
    <row r="62" spans="9:30" s="192" customFormat="1" ht="12.75">
      <c r="I62" s="229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</row>
    <row r="63" spans="9:30" s="192" customFormat="1" ht="12.75">
      <c r="I63" s="229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</row>
    <row r="64" spans="9:30" s="192" customFormat="1" ht="12.75">
      <c r="I64" s="229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</row>
    <row r="65" spans="9:30" s="192" customFormat="1" ht="12.75">
      <c r="I65" s="229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</row>
    <row r="66" spans="9:30" s="192" customFormat="1" ht="12.75">
      <c r="I66" s="229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</row>
    <row r="67" spans="9:30" s="192" customFormat="1" ht="12.75">
      <c r="I67" s="229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</row>
    <row r="68" spans="9:30" s="192" customFormat="1" ht="12.75">
      <c r="I68" s="229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</row>
    <row r="69" spans="9:30" s="192" customFormat="1" ht="12.75">
      <c r="I69" s="229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</row>
    <row r="70" spans="9:30" s="192" customFormat="1" ht="12.75">
      <c r="I70" s="229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</row>
    <row r="71" spans="9:30" s="192" customFormat="1" ht="12.75">
      <c r="I71" s="229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</row>
    <row r="72" spans="9:30" s="192" customFormat="1" ht="12.75">
      <c r="I72" s="229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</row>
    <row r="73" spans="9:30" s="192" customFormat="1" ht="12.75">
      <c r="I73" s="229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</row>
    <row r="74" spans="9:30" s="192" customFormat="1" ht="12.75">
      <c r="I74" s="229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</row>
    <row r="75" spans="9:30" s="192" customFormat="1" ht="12.75">
      <c r="I75" s="229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</row>
    <row r="76" spans="9:30" s="192" customFormat="1" ht="12.75">
      <c r="I76" s="229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</row>
    <row r="77" spans="9:30" s="192" customFormat="1" ht="12.75">
      <c r="I77" s="229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</row>
    <row r="78" spans="9:30" s="192" customFormat="1" ht="12.75">
      <c r="I78" s="229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</row>
    <row r="79" spans="9:30" s="192" customFormat="1" ht="12.75">
      <c r="I79" s="229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</row>
    <row r="80" spans="9:30" s="192" customFormat="1" ht="12.75">
      <c r="I80" s="229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</row>
    <row r="81" spans="9:30" s="192" customFormat="1" ht="12.75">
      <c r="I81" s="229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</row>
    <row r="82" spans="9:30" s="192" customFormat="1" ht="12.75">
      <c r="I82" s="229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</row>
    <row r="83" spans="9:30" s="192" customFormat="1" ht="12.75">
      <c r="I83" s="229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</row>
    <row r="84" spans="9:30" s="192" customFormat="1" ht="12.75">
      <c r="I84" s="229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</row>
    <row r="85" spans="9:30" s="192" customFormat="1" ht="12.75">
      <c r="I85" s="229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</row>
    <row r="86" spans="9:30" s="192" customFormat="1" ht="12.75">
      <c r="I86" s="229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</row>
    <row r="87" spans="9:30" s="192" customFormat="1" ht="12.75">
      <c r="I87" s="229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</row>
    <row r="88" spans="9:30" s="192" customFormat="1" ht="12.75">
      <c r="I88" s="229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</row>
    <row r="89" spans="9:30" s="192" customFormat="1" ht="12.75">
      <c r="I89" s="229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</row>
    <row r="90" spans="9:30" s="192" customFormat="1" ht="12.75">
      <c r="I90" s="229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</row>
    <row r="91" spans="9:30" s="192" customFormat="1" ht="12.75">
      <c r="I91" s="229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</row>
    <row r="92" spans="9:30" s="192" customFormat="1" ht="12.75">
      <c r="I92" s="229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</row>
    <row r="93" spans="9:30" s="192" customFormat="1" ht="12.75">
      <c r="I93" s="229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</row>
    <row r="94" spans="9:30" s="192" customFormat="1" ht="12.75">
      <c r="I94" s="229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</row>
    <row r="95" spans="9:30" s="192" customFormat="1" ht="12.75">
      <c r="I95" s="229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70" zoomScaleNormal="70" zoomScalePageLayoutView="0" workbookViewId="0" topLeftCell="A1">
      <selection activeCell="A10" sqref="A10"/>
    </sheetView>
  </sheetViews>
  <sheetFormatPr defaultColWidth="11.421875" defaultRowHeight="12.75"/>
  <cols>
    <col min="1" max="1" width="49.7109375" style="11" customWidth="1"/>
    <col min="2" max="2" width="12.00390625" style="11" customWidth="1"/>
    <col min="3" max="3" width="11.7109375" style="11" customWidth="1"/>
    <col min="4" max="4" width="12.7109375" style="29" customWidth="1"/>
    <col min="5" max="5" width="14.28125" style="29" customWidth="1"/>
    <col min="6" max="6" width="13.28125" style="29" customWidth="1"/>
    <col min="7" max="7" width="13.421875" style="29" customWidth="1"/>
    <col min="8" max="8" width="14.57421875" style="11" customWidth="1"/>
    <col min="9" max="16384" width="11.421875" style="11" customWidth="1"/>
  </cols>
  <sheetData>
    <row r="1" spans="1:8" ht="27.75" customHeight="1">
      <c r="A1" s="260" t="s">
        <v>123</v>
      </c>
      <c r="B1" s="260"/>
      <c r="C1" s="260"/>
      <c r="D1" s="260"/>
      <c r="E1" s="260"/>
      <c r="F1" s="260"/>
      <c r="G1" s="260"/>
      <c r="H1" s="264"/>
    </row>
    <row r="2" spans="1:8" ht="38.25">
      <c r="A2" s="58" t="s">
        <v>133</v>
      </c>
      <c r="B2" s="59">
        <v>2014</v>
      </c>
      <c r="C2" s="149">
        <v>2015</v>
      </c>
      <c r="D2" s="167">
        <v>2016</v>
      </c>
      <c r="E2" s="167">
        <v>2017</v>
      </c>
      <c r="F2" s="167">
        <v>2018</v>
      </c>
      <c r="G2" s="168" t="s">
        <v>252</v>
      </c>
      <c r="H2" s="168" t="s">
        <v>254</v>
      </c>
    </row>
    <row r="3" spans="1:8" ht="12.75">
      <c r="A3" s="60" t="s">
        <v>223</v>
      </c>
      <c r="B3" s="61"/>
      <c r="C3" s="61"/>
      <c r="D3" s="61"/>
      <c r="E3" s="61">
        <v>494.3892307</v>
      </c>
      <c r="F3" s="61">
        <v>720.252748</v>
      </c>
      <c r="G3" s="61">
        <v>885.285834</v>
      </c>
      <c r="H3" s="61">
        <v>906.50913</v>
      </c>
    </row>
    <row r="4" spans="1:8" ht="12.75">
      <c r="A4" s="60" t="s">
        <v>75</v>
      </c>
      <c r="B4" s="63">
        <v>3011</v>
      </c>
      <c r="C4" s="63">
        <v>3210</v>
      </c>
      <c r="D4" s="63">
        <v>3775</v>
      </c>
      <c r="E4" s="63">
        <v>3963.82142506838</v>
      </c>
      <c r="F4" s="63">
        <v>3693.14006503036</v>
      </c>
      <c r="G4" s="63">
        <v>3873.0285578</v>
      </c>
      <c r="H4" s="62">
        <v>3960.9272977</v>
      </c>
    </row>
    <row r="5" spans="1:7" ht="12.75">
      <c r="A5" s="60" t="s">
        <v>76</v>
      </c>
      <c r="B5" s="63">
        <v>212</v>
      </c>
      <c r="C5" s="63">
        <v>104</v>
      </c>
      <c r="D5" s="63"/>
      <c r="E5" s="63"/>
      <c r="F5" s="63"/>
      <c r="G5" s="63"/>
    </row>
    <row r="6" spans="1:8" ht="12.75">
      <c r="A6" s="60" t="s">
        <v>217</v>
      </c>
      <c r="B6" s="63"/>
      <c r="C6" s="63"/>
      <c r="D6" s="63"/>
      <c r="E6" s="63">
        <v>937.5697668</v>
      </c>
      <c r="F6" s="63">
        <v>736.22973738</v>
      </c>
      <c r="G6" s="63">
        <v>566.7520021</v>
      </c>
      <c r="H6" s="63">
        <v>570.4884639</v>
      </c>
    </row>
    <row r="7" spans="1:8" ht="12.75">
      <c r="A7" s="60" t="s">
        <v>77</v>
      </c>
      <c r="B7" s="64">
        <v>56612</v>
      </c>
      <c r="C7" s="64">
        <v>66393</v>
      </c>
      <c r="D7" s="64">
        <v>72473</v>
      </c>
      <c r="E7" s="64">
        <v>74846.74450443857</v>
      </c>
      <c r="F7" s="64">
        <v>69798.61989931246</v>
      </c>
      <c r="G7" s="64">
        <v>76630.35783092</v>
      </c>
      <c r="H7" s="64">
        <v>83351.5718339</v>
      </c>
    </row>
    <row r="8" spans="1:8" ht="12.75">
      <c r="A8" s="63" t="s">
        <v>154</v>
      </c>
      <c r="B8" s="63">
        <v>298</v>
      </c>
      <c r="C8" s="63">
        <v>519</v>
      </c>
      <c r="D8" s="63">
        <v>562</v>
      </c>
      <c r="E8" s="63">
        <v>587.756678918</v>
      </c>
      <c r="F8" s="63">
        <v>367.13232267</v>
      </c>
      <c r="G8" s="63">
        <v>304.70510546</v>
      </c>
      <c r="H8" s="63">
        <v>293.53404406</v>
      </c>
    </row>
    <row r="9" spans="1:8" ht="12.75">
      <c r="A9" s="60" t="s">
        <v>78</v>
      </c>
      <c r="B9" s="65">
        <v>2134</v>
      </c>
      <c r="C9" s="65">
        <v>2472</v>
      </c>
      <c r="D9" s="65">
        <v>2705</v>
      </c>
      <c r="E9" s="65">
        <v>4087.429529</v>
      </c>
      <c r="F9" s="65">
        <v>5108.2578966</v>
      </c>
      <c r="G9" s="65">
        <v>5961.1557474</v>
      </c>
      <c r="H9" s="65">
        <v>6537.5190202</v>
      </c>
    </row>
    <row r="10" spans="1:8" ht="12.75">
      <c r="A10" s="60" t="s">
        <v>220</v>
      </c>
      <c r="B10" s="63">
        <v>5718</v>
      </c>
      <c r="C10" s="63">
        <v>7503</v>
      </c>
      <c r="D10" s="63">
        <v>7861</v>
      </c>
      <c r="E10" s="63">
        <v>7088.98058659</v>
      </c>
      <c r="F10" s="63">
        <v>6192.21750892</v>
      </c>
      <c r="G10" s="63">
        <v>6665.18828079</v>
      </c>
      <c r="H10" s="63">
        <v>6896.68752742</v>
      </c>
    </row>
    <row r="11" spans="1:8" ht="12.75">
      <c r="A11" s="60" t="s">
        <v>79</v>
      </c>
      <c r="B11" s="63">
        <v>214248</v>
      </c>
      <c r="C11" s="63">
        <v>221017</v>
      </c>
      <c r="D11" s="63">
        <v>229984</v>
      </c>
      <c r="E11" s="63">
        <v>230054.6433698311</v>
      </c>
      <c r="F11" s="63">
        <v>217746.45793907635</v>
      </c>
      <c r="G11" s="63">
        <v>225962.24376854065</v>
      </c>
      <c r="H11" s="62">
        <v>228313.7584256231</v>
      </c>
    </row>
    <row r="12" spans="1:8" ht="12.75">
      <c r="A12" s="60" t="s">
        <v>151</v>
      </c>
      <c r="B12" s="63"/>
      <c r="C12" s="63"/>
      <c r="D12" s="63"/>
      <c r="E12" s="63"/>
      <c r="F12" s="63"/>
      <c r="G12" s="63"/>
      <c r="H12" s="63"/>
    </row>
    <row r="13" spans="1:8" ht="12.75">
      <c r="A13" s="60" t="s">
        <v>222</v>
      </c>
      <c r="B13" s="63"/>
      <c r="C13" s="63"/>
      <c r="D13" s="63"/>
      <c r="E13" s="63">
        <v>155.042338</v>
      </c>
      <c r="F13" s="63">
        <v>206.747497</v>
      </c>
      <c r="G13" s="63">
        <v>239.14082</v>
      </c>
      <c r="H13" s="63">
        <v>241.438627</v>
      </c>
    </row>
    <row r="14" spans="1:8" ht="12.75">
      <c r="A14" s="60" t="s">
        <v>80</v>
      </c>
      <c r="B14" s="63">
        <v>20189</v>
      </c>
      <c r="C14" s="63">
        <v>19657</v>
      </c>
      <c r="D14" s="63">
        <v>21033</v>
      </c>
      <c r="E14" s="63">
        <v>28275.597259000002</v>
      </c>
      <c r="F14" s="63">
        <v>28233.181501</v>
      </c>
      <c r="G14" s="63">
        <v>32853.023755</v>
      </c>
      <c r="H14" s="62">
        <v>35224.236266</v>
      </c>
    </row>
    <row r="15" spans="1:8" ht="12.75">
      <c r="A15" s="60" t="s">
        <v>81</v>
      </c>
      <c r="B15" s="98">
        <v>456</v>
      </c>
      <c r="C15" s="99">
        <v>1686</v>
      </c>
      <c r="D15" s="160">
        <v>1728</v>
      </c>
      <c r="E15" s="160">
        <v>2260.163956</v>
      </c>
      <c r="F15" s="160">
        <v>1446.92969</v>
      </c>
      <c r="G15" s="160">
        <v>1413.131684</v>
      </c>
      <c r="H15" s="160">
        <v>1429.167231</v>
      </c>
    </row>
    <row r="16" spans="1:8" ht="12.75">
      <c r="A16" s="60" t="s">
        <v>241</v>
      </c>
      <c r="B16" s="98"/>
      <c r="C16" s="99"/>
      <c r="D16" s="160"/>
      <c r="E16" s="160"/>
      <c r="F16" s="160">
        <v>61.669912</v>
      </c>
      <c r="G16" s="160">
        <v>81.341517</v>
      </c>
      <c r="H16" s="160">
        <v>86.843453</v>
      </c>
    </row>
    <row r="17" spans="1:8" ht="12.75">
      <c r="A17" s="60" t="s">
        <v>189</v>
      </c>
      <c r="B17" s="98"/>
      <c r="C17" s="99">
        <v>185</v>
      </c>
      <c r="D17" s="160">
        <v>214</v>
      </c>
      <c r="E17" s="160">
        <v>285.316786</v>
      </c>
      <c r="F17" s="160">
        <v>247.861736</v>
      </c>
      <c r="G17" s="160">
        <v>261.959737</v>
      </c>
      <c r="H17" s="160">
        <v>258.304099</v>
      </c>
    </row>
    <row r="18" spans="1:8" ht="12.75">
      <c r="A18" s="60" t="s">
        <v>82</v>
      </c>
      <c r="B18" s="63">
        <v>8600</v>
      </c>
      <c r="C18" s="63">
        <v>9884</v>
      </c>
      <c r="D18" s="63">
        <v>10549</v>
      </c>
      <c r="E18" s="63">
        <v>13100.271393</v>
      </c>
      <c r="F18" s="63">
        <v>12855.190569</v>
      </c>
      <c r="G18" s="63">
        <v>13676.056186</v>
      </c>
      <c r="H18" s="62">
        <v>14055.206549</v>
      </c>
    </row>
    <row r="19" spans="1:8" ht="12.75">
      <c r="A19" s="60" t="s">
        <v>83</v>
      </c>
      <c r="B19" s="63">
        <v>2947</v>
      </c>
      <c r="C19" s="63">
        <v>2559</v>
      </c>
      <c r="D19" s="63">
        <v>2324</v>
      </c>
      <c r="E19" s="63">
        <v>2557.32371833</v>
      </c>
      <c r="F19" s="63">
        <v>2999.21291539</v>
      </c>
      <c r="G19" s="63">
        <v>2981.20342046</v>
      </c>
      <c r="H19" s="62">
        <v>3017.17909826</v>
      </c>
    </row>
    <row r="20" spans="1:8" ht="11.25" customHeight="1">
      <c r="A20" s="60" t="s">
        <v>202</v>
      </c>
      <c r="B20" s="63"/>
      <c r="C20" s="63">
        <v>319</v>
      </c>
      <c r="D20" s="63">
        <v>511</v>
      </c>
      <c r="E20" s="63">
        <v>961.442656</v>
      </c>
      <c r="F20" s="63"/>
      <c r="G20" s="63"/>
      <c r="H20" s="62"/>
    </row>
    <row r="21" spans="1:8" ht="11.25" customHeight="1">
      <c r="A21" s="60" t="s">
        <v>84</v>
      </c>
      <c r="B21" s="63">
        <v>4312</v>
      </c>
      <c r="C21" s="63">
        <v>3501</v>
      </c>
      <c r="D21" s="63">
        <v>4472</v>
      </c>
      <c r="E21" s="63">
        <v>3604.792201</v>
      </c>
      <c r="F21" s="63">
        <v>3550.963532</v>
      </c>
      <c r="G21" s="63">
        <v>3769.505668</v>
      </c>
      <c r="H21" s="62">
        <v>3889.56654</v>
      </c>
    </row>
    <row r="22" spans="1:8" ht="12.75">
      <c r="A22" s="60" t="s">
        <v>85</v>
      </c>
      <c r="B22" s="63">
        <v>3352</v>
      </c>
      <c r="C22" s="63">
        <v>6733</v>
      </c>
      <c r="D22" s="63">
        <v>9857</v>
      </c>
      <c r="E22" s="63">
        <v>10982.17514898</v>
      </c>
      <c r="F22" s="63">
        <v>11198.9004989</v>
      </c>
      <c r="G22" s="63">
        <v>11784.69786796</v>
      </c>
      <c r="H22" s="62">
        <v>11610.74552968</v>
      </c>
    </row>
    <row r="23" spans="1:8" ht="12.75">
      <c r="A23" s="60" t="s">
        <v>229</v>
      </c>
      <c r="B23" s="63"/>
      <c r="C23" s="63"/>
      <c r="D23" s="63"/>
      <c r="E23" s="63">
        <v>51.484669</v>
      </c>
      <c r="F23" s="63">
        <v>29.453568</v>
      </c>
      <c r="G23" s="63">
        <v>29.685383</v>
      </c>
      <c r="H23" s="62">
        <v>41.658425</v>
      </c>
    </row>
    <row r="24" spans="1:8" ht="12.75">
      <c r="A24" s="60" t="s">
        <v>86</v>
      </c>
      <c r="B24" s="63">
        <v>48454</v>
      </c>
      <c r="C24" s="63">
        <v>54315</v>
      </c>
      <c r="D24" s="63">
        <v>56446</v>
      </c>
      <c r="E24" s="63">
        <v>75438.0493148</v>
      </c>
      <c r="F24" s="63">
        <v>69972.16099049915</v>
      </c>
      <c r="G24" s="63">
        <v>78637.26443975345</v>
      </c>
      <c r="H24" s="62">
        <v>84745.31585862565</v>
      </c>
    </row>
    <row r="25" spans="1:8" ht="13.5" customHeight="1">
      <c r="A25" s="60" t="s">
        <v>209</v>
      </c>
      <c r="B25" s="63"/>
      <c r="C25" s="63">
        <v>0</v>
      </c>
      <c r="D25" s="63">
        <v>2857</v>
      </c>
      <c r="E25" s="63">
        <v>3595.55172132</v>
      </c>
      <c r="F25" s="63">
        <v>3554.3736791</v>
      </c>
      <c r="G25" s="63">
        <v>3784.8268514</v>
      </c>
      <c r="H25" s="62">
        <v>3893.6136576</v>
      </c>
    </row>
    <row r="26" spans="1:8" ht="13.5" customHeight="1">
      <c r="A26" s="60" t="s">
        <v>211</v>
      </c>
      <c r="B26" s="63">
        <v>20800</v>
      </c>
      <c r="C26" s="63">
        <v>22970</v>
      </c>
      <c r="D26" s="63">
        <v>31273</v>
      </c>
      <c r="E26" s="63">
        <v>30773.0515825</v>
      </c>
      <c r="F26" s="63">
        <v>26399.73275858</v>
      </c>
      <c r="G26" s="63">
        <v>29692.464235040003</v>
      </c>
      <c r="H26" s="62">
        <v>34689.57549647</v>
      </c>
    </row>
    <row r="27" spans="1:8" ht="13.5" customHeight="1">
      <c r="A27" s="60" t="s">
        <v>87</v>
      </c>
      <c r="B27" s="63">
        <v>4096</v>
      </c>
      <c r="C27" s="63">
        <v>4590</v>
      </c>
      <c r="D27" s="63">
        <v>4770</v>
      </c>
      <c r="E27" s="63">
        <v>5764.705447</v>
      </c>
      <c r="F27" s="63">
        <v>5599.484722</v>
      </c>
      <c r="G27" s="63">
        <v>5866.84988</v>
      </c>
      <c r="H27" s="62">
        <v>5977.77019</v>
      </c>
    </row>
    <row r="28" spans="1:8" ht="12.75">
      <c r="A28" s="60" t="s">
        <v>88</v>
      </c>
      <c r="B28" s="63">
        <v>10365</v>
      </c>
      <c r="C28" s="63">
        <v>14718</v>
      </c>
      <c r="D28" s="63">
        <v>19011</v>
      </c>
      <c r="E28" s="63">
        <v>22373.895826</v>
      </c>
      <c r="F28" s="63">
        <v>21136.308877</v>
      </c>
      <c r="G28" s="63">
        <v>22661.397181</v>
      </c>
      <c r="H28" s="62">
        <v>22535.601711</v>
      </c>
    </row>
    <row r="29" spans="1:7" ht="13.5" customHeight="1">
      <c r="A29" s="60" t="s">
        <v>195</v>
      </c>
      <c r="B29" s="63">
        <v>101</v>
      </c>
      <c r="C29" s="63">
        <v>91</v>
      </c>
      <c r="D29" s="63">
        <v>82</v>
      </c>
      <c r="E29" s="63"/>
      <c r="F29" s="63"/>
      <c r="G29" s="63"/>
    </row>
    <row r="30" spans="1:8" ht="12.75">
      <c r="A30" s="60" t="s">
        <v>89</v>
      </c>
      <c r="B30" s="63">
        <v>309</v>
      </c>
      <c r="C30" s="63">
        <v>300</v>
      </c>
      <c r="D30" s="63">
        <v>453</v>
      </c>
      <c r="E30" s="63">
        <v>518.5755</v>
      </c>
      <c r="F30" s="63">
        <v>481.263697</v>
      </c>
      <c r="G30" s="63">
        <v>594.581972</v>
      </c>
      <c r="H30" s="62">
        <v>613.879331</v>
      </c>
    </row>
    <row r="31" spans="1:8" ht="12.75">
      <c r="A31" s="60" t="s">
        <v>228</v>
      </c>
      <c r="B31" s="63">
        <v>1443</v>
      </c>
      <c r="C31" s="63">
        <v>1525</v>
      </c>
      <c r="D31" s="63">
        <v>1512</v>
      </c>
      <c r="E31" s="63">
        <v>247.77060528468</v>
      </c>
      <c r="F31" s="63">
        <v>173.12081577533</v>
      </c>
      <c r="G31" s="63">
        <v>209.66989802</v>
      </c>
      <c r="H31" s="62">
        <v>250.21962798</v>
      </c>
    </row>
    <row r="32" spans="1:8" ht="12.75">
      <c r="A32" s="60" t="s">
        <v>90</v>
      </c>
      <c r="B32" s="63">
        <v>129561</v>
      </c>
      <c r="C32" s="63">
        <v>141782</v>
      </c>
      <c r="D32" s="63">
        <v>157586</v>
      </c>
      <c r="E32" s="63">
        <v>166487.141059</v>
      </c>
      <c r="F32" s="63">
        <v>158583.79784</v>
      </c>
      <c r="G32" s="63">
        <v>170154.731711</v>
      </c>
      <c r="H32" s="62">
        <v>173091.272621</v>
      </c>
    </row>
    <row r="33" spans="1:8" ht="12.75">
      <c r="A33" s="60" t="s">
        <v>91</v>
      </c>
      <c r="B33" s="63">
        <v>49336</v>
      </c>
      <c r="C33" s="63">
        <v>54608</v>
      </c>
      <c r="D33" s="63">
        <v>64232</v>
      </c>
      <c r="E33" s="63">
        <v>86614.58771151547</v>
      </c>
      <c r="F33" s="63">
        <v>100442.06813547052</v>
      </c>
      <c r="G33" s="63">
        <v>109250.13396658501</v>
      </c>
      <c r="H33" s="62">
        <v>112871.50084408007</v>
      </c>
    </row>
    <row r="34" spans="1:8" ht="12.75">
      <c r="A34" s="60" t="s">
        <v>181</v>
      </c>
      <c r="B34" s="63">
        <v>2510</v>
      </c>
      <c r="C34" s="63">
        <v>4339</v>
      </c>
      <c r="D34" s="63">
        <v>7326</v>
      </c>
      <c r="E34" s="63">
        <v>11398.7704</v>
      </c>
      <c r="F34" s="63">
        <v>13642.245324</v>
      </c>
      <c r="G34" s="63">
        <v>15310.4192381</v>
      </c>
      <c r="H34" s="62">
        <v>15666.0081417</v>
      </c>
    </row>
    <row r="35" spans="1:8" ht="12.75">
      <c r="A35" s="60" t="s">
        <v>92</v>
      </c>
      <c r="B35" s="63">
        <v>10254</v>
      </c>
      <c r="C35" s="63">
        <v>13137</v>
      </c>
      <c r="D35" s="63">
        <v>10148</v>
      </c>
      <c r="E35" s="63">
        <v>9285.469586</v>
      </c>
      <c r="F35" s="63">
        <v>8657.471695</v>
      </c>
      <c r="G35" s="63">
        <v>8119.54539</v>
      </c>
      <c r="H35" s="62">
        <v>8274.850964</v>
      </c>
    </row>
    <row r="36" spans="1:8" ht="12.75">
      <c r="A36" s="60" t="s">
        <v>145</v>
      </c>
      <c r="B36" s="63">
        <v>5341</v>
      </c>
      <c r="C36" s="63">
        <v>4016</v>
      </c>
      <c r="D36" s="63">
        <v>2014</v>
      </c>
      <c r="E36" s="63">
        <v>1761</v>
      </c>
      <c r="F36" s="63">
        <v>1203.687495</v>
      </c>
      <c r="G36" s="63">
        <v>1294.178721</v>
      </c>
      <c r="H36" s="63">
        <v>1307.198856</v>
      </c>
    </row>
    <row r="37" spans="1:8" ht="12.75">
      <c r="A37" s="60" t="s">
        <v>93</v>
      </c>
      <c r="B37" s="63">
        <v>39462</v>
      </c>
      <c r="C37" s="63">
        <v>38666</v>
      </c>
      <c r="D37" s="63">
        <v>40225</v>
      </c>
      <c r="E37" s="63">
        <v>49384.28120354</v>
      </c>
      <c r="F37" s="63">
        <v>47343.69555653</v>
      </c>
      <c r="G37" s="63">
        <v>50073.74543986</v>
      </c>
      <c r="H37" s="62">
        <v>51152.33017468</v>
      </c>
    </row>
    <row r="38" spans="1:8" ht="12.75">
      <c r="A38" s="60" t="s">
        <v>94</v>
      </c>
      <c r="B38" s="63">
        <v>327</v>
      </c>
      <c r="C38" s="63">
        <v>405</v>
      </c>
      <c r="D38" s="63">
        <v>383</v>
      </c>
      <c r="E38" s="63">
        <v>464.720402</v>
      </c>
      <c r="F38" s="63">
        <v>453.60371</v>
      </c>
      <c r="G38" s="63">
        <v>528.014598</v>
      </c>
      <c r="H38" s="62">
        <v>552.163774</v>
      </c>
    </row>
    <row r="39" spans="1:8" ht="13.5" customHeight="1">
      <c r="A39" s="60" t="s">
        <v>95</v>
      </c>
      <c r="B39" s="63">
        <v>661</v>
      </c>
      <c r="C39" s="63">
        <v>1161</v>
      </c>
      <c r="D39" s="63">
        <v>1218</v>
      </c>
      <c r="E39" s="63">
        <v>1262.98903845828</v>
      </c>
      <c r="F39" s="63">
        <v>1046.43277318902</v>
      </c>
      <c r="G39" s="63">
        <v>1118.9560576</v>
      </c>
      <c r="H39" s="62">
        <v>1133.3936845</v>
      </c>
    </row>
    <row r="40" spans="1:8" ht="12.75">
      <c r="A40" s="60" t="s">
        <v>96</v>
      </c>
      <c r="B40" s="63">
        <v>419</v>
      </c>
      <c r="C40" s="63">
        <v>388</v>
      </c>
      <c r="D40" s="63">
        <v>516</v>
      </c>
      <c r="E40" s="63">
        <v>650.63058032</v>
      </c>
      <c r="F40" s="63">
        <v>613.27205786</v>
      </c>
      <c r="G40" s="63">
        <v>661.4365377</v>
      </c>
      <c r="H40" s="62">
        <v>675.6793821</v>
      </c>
    </row>
    <row r="41" spans="1:8" ht="12.75">
      <c r="A41" s="60" t="s">
        <v>97</v>
      </c>
      <c r="B41" s="63">
        <v>39833</v>
      </c>
      <c r="C41" s="63">
        <v>37633</v>
      </c>
      <c r="D41" s="63">
        <v>39262</v>
      </c>
      <c r="E41" s="63">
        <v>46548.5028377</v>
      </c>
      <c r="F41" s="63">
        <v>41670.98338754</v>
      </c>
      <c r="G41" s="63">
        <v>43826.71412044</v>
      </c>
      <c r="H41" s="62">
        <v>44229.11927972</v>
      </c>
    </row>
    <row r="42" spans="1:8" ht="12.75">
      <c r="A42" s="60" t="s">
        <v>98</v>
      </c>
      <c r="B42" s="63">
        <v>2738</v>
      </c>
      <c r="C42" s="63">
        <v>2447</v>
      </c>
      <c r="D42" s="63">
        <v>2854</v>
      </c>
      <c r="E42" s="63">
        <v>3367.970519</v>
      </c>
      <c r="F42" s="63">
        <v>1487.842288</v>
      </c>
      <c r="G42" s="63">
        <v>1568.842949</v>
      </c>
      <c r="H42" s="62">
        <v>1584.730749</v>
      </c>
    </row>
    <row r="43" spans="1:9" ht="12.75">
      <c r="A43" s="60" t="s">
        <v>99</v>
      </c>
      <c r="B43" s="63"/>
      <c r="C43" s="63"/>
      <c r="D43" s="63"/>
      <c r="E43" s="63"/>
      <c r="F43" s="63"/>
      <c r="G43" s="63"/>
      <c r="H43" s="62"/>
      <c r="I43" s="29"/>
    </row>
    <row r="44" spans="1:8" ht="12.75">
      <c r="A44" s="60" t="s">
        <v>196</v>
      </c>
      <c r="B44" s="63">
        <v>6052</v>
      </c>
      <c r="C44" s="63">
        <v>7912</v>
      </c>
      <c r="D44" s="63">
        <v>7989</v>
      </c>
      <c r="E44" s="63">
        <v>6600.66882443675</v>
      </c>
      <c r="F44" s="63">
        <v>5589.389431009</v>
      </c>
      <c r="G44" s="63">
        <v>5199.79726909</v>
      </c>
      <c r="H44" s="62">
        <v>5262.90436164</v>
      </c>
    </row>
    <row r="45" spans="1:8" ht="12.75">
      <c r="A45" s="60" t="s">
        <v>142</v>
      </c>
      <c r="B45" s="63">
        <v>2714</v>
      </c>
      <c r="C45" s="63">
        <v>4286</v>
      </c>
      <c r="D45" s="63">
        <v>6277</v>
      </c>
      <c r="E45" s="63">
        <v>9043.628518078338</v>
      </c>
      <c r="F45" s="63">
        <v>9044.561955</v>
      </c>
      <c r="G45" s="63">
        <v>9874.146671</v>
      </c>
      <c r="H45" s="62">
        <v>9919.852689</v>
      </c>
    </row>
    <row r="46" spans="1:9" ht="12.75">
      <c r="A46" s="100" t="s">
        <v>119</v>
      </c>
      <c r="B46" s="76">
        <v>691521</v>
      </c>
      <c r="C46" s="76">
        <v>751016</v>
      </c>
      <c r="D46" s="76">
        <v>822469</v>
      </c>
      <c r="E46" s="76">
        <v>914115.9058936095</v>
      </c>
      <c r="F46" s="76">
        <f>SUM(F3:F45)-F36</f>
        <v>881084.2292298324</v>
      </c>
      <c r="G46" s="76">
        <v>945072.001571019</v>
      </c>
      <c r="H46" s="76">
        <f>SUM(H3:H45)-H36</f>
        <v>977805.1240988389</v>
      </c>
      <c r="I46" s="29"/>
    </row>
    <row r="47" spans="1:8" ht="12.75" customHeight="1">
      <c r="A47" s="60" t="s">
        <v>156</v>
      </c>
      <c r="B47" s="61">
        <v>756</v>
      </c>
      <c r="C47" s="61">
        <v>787</v>
      </c>
      <c r="D47" s="61"/>
      <c r="E47" s="61">
        <v>703.233313</v>
      </c>
      <c r="F47" s="61">
        <v>714.297148</v>
      </c>
      <c r="G47" s="61">
        <v>861.443446</v>
      </c>
      <c r="H47" s="61">
        <v>882.390426</v>
      </c>
    </row>
    <row r="48" spans="1:8" ht="12.75">
      <c r="A48" s="60" t="s">
        <v>100</v>
      </c>
      <c r="B48" s="61">
        <v>35458</v>
      </c>
      <c r="C48" s="64">
        <v>37499</v>
      </c>
      <c r="D48" s="61">
        <v>44703</v>
      </c>
      <c r="E48" s="61">
        <v>55364.77029476687</v>
      </c>
      <c r="F48" s="61">
        <v>5458.22987129531</v>
      </c>
      <c r="G48" s="61">
        <v>6262.128419753293</v>
      </c>
      <c r="H48" s="61">
        <v>6364.36083921</v>
      </c>
    </row>
    <row r="49" spans="1:8" ht="12.75">
      <c r="A49" s="60" t="s">
        <v>101</v>
      </c>
      <c r="B49" s="61">
        <v>153185</v>
      </c>
      <c r="C49" s="61">
        <v>187607</v>
      </c>
      <c r="D49" s="61">
        <v>169442</v>
      </c>
      <c r="E49" s="61">
        <v>203667.72738723038</v>
      </c>
      <c r="F49" s="61">
        <v>168835.7366559342</v>
      </c>
      <c r="G49" s="61">
        <v>186098.51073738173</v>
      </c>
      <c r="H49" s="61">
        <v>193577.27213527617</v>
      </c>
    </row>
    <row r="50" spans="1:8" ht="12.75">
      <c r="A50" s="60" t="s">
        <v>102</v>
      </c>
      <c r="B50" s="61">
        <v>0</v>
      </c>
      <c r="C50" s="63">
        <v>300</v>
      </c>
      <c r="D50" s="61">
        <v>327</v>
      </c>
      <c r="E50" s="63">
        <v>437.863354</v>
      </c>
      <c r="F50" s="63">
        <v>366.122994</v>
      </c>
      <c r="G50" s="63">
        <v>266.073815</v>
      </c>
      <c r="H50" s="62">
        <v>275.221458</v>
      </c>
    </row>
    <row r="51" spans="1:8" ht="12.75">
      <c r="A51" s="60" t="s">
        <v>230</v>
      </c>
      <c r="B51" s="61"/>
      <c r="C51" s="63"/>
      <c r="D51" s="61"/>
      <c r="E51" s="63">
        <v>152.198874</v>
      </c>
      <c r="F51" s="63">
        <v>1570.097486</v>
      </c>
      <c r="G51" s="63">
        <v>1879.58274</v>
      </c>
      <c r="H51" s="62">
        <v>1953.437621</v>
      </c>
    </row>
    <row r="52" spans="1:8" ht="12.75">
      <c r="A52" s="60" t="s">
        <v>234</v>
      </c>
      <c r="B52" s="61"/>
      <c r="C52" s="63"/>
      <c r="D52" s="61"/>
      <c r="E52" s="63"/>
      <c r="F52" s="63">
        <v>219.772252</v>
      </c>
      <c r="G52" s="63">
        <v>241.672441</v>
      </c>
      <c r="H52" s="62">
        <v>260.065135</v>
      </c>
    </row>
    <row r="53" spans="1:8" ht="12.75">
      <c r="A53" s="60" t="s">
        <v>250</v>
      </c>
      <c r="B53" s="61"/>
      <c r="C53" s="63"/>
      <c r="D53" s="61"/>
      <c r="E53" s="63"/>
      <c r="F53" s="63"/>
      <c r="G53" s="63">
        <v>1393.598475</v>
      </c>
      <c r="H53" s="62">
        <v>1434.810508</v>
      </c>
    </row>
    <row r="54" spans="1:8" ht="12.75">
      <c r="A54" s="60" t="s">
        <v>103</v>
      </c>
      <c r="B54" s="61">
        <v>5631</v>
      </c>
      <c r="C54" s="63">
        <v>5700</v>
      </c>
      <c r="D54" s="61">
        <v>6409</v>
      </c>
      <c r="E54" s="61">
        <v>6807.1505709</v>
      </c>
      <c r="F54" s="61">
        <v>3462.21590998</v>
      </c>
      <c r="G54" s="61">
        <v>3556.10530243</v>
      </c>
      <c r="H54" s="61">
        <v>3425.0804398</v>
      </c>
    </row>
    <row r="55" spans="1:8" ht="12.75">
      <c r="A55" s="60" t="s">
        <v>104</v>
      </c>
      <c r="B55" s="61">
        <v>28531</v>
      </c>
      <c r="C55" s="63">
        <v>24629</v>
      </c>
      <c r="D55" s="61">
        <v>22030</v>
      </c>
      <c r="E55" s="61">
        <v>21801.13658</v>
      </c>
      <c r="F55" s="61">
        <v>18786.657592</v>
      </c>
      <c r="G55" s="61">
        <v>19609.268761</v>
      </c>
      <c r="H55" s="61">
        <v>19983.790751</v>
      </c>
    </row>
    <row r="56" spans="1:8" ht="12.75">
      <c r="A56" s="60" t="s">
        <v>105</v>
      </c>
      <c r="B56" s="61">
        <v>434873</v>
      </c>
      <c r="C56" s="63">
        <v>463945</v>
      </c>
      <c r="D56" s="61">
        <v>508743</v>
      </c>
      <c r="E56" s="61">
        <v>526674.8929713237</v>
      </c>
      <c r="F56" s="61">
        <v>494675.3308345575</v>
      </c>
      <c r="G56" s="61">
        <v>544685.4258373092</v>
      </c>
      <c r="H56" s="61">
        <v>556396.6676654961</v>
      </c>
    </row>
    <row r="57" spans="1:8" ht="12.75">
      <c r="A57" s="60" t="s">
        <v>182</v>
      </c>
      <c r="B57" s="61">
        <v>302604</v>
      </c>
      <c r="C57" s="63">
        <v>315465</v>
      </c>
      <c r="D57" s="61">
        <v>322045</v>
      </c>
      <c r="E57" s="61">
        <v>318530.1028109</v>
      </c>
      <c r="F57" s="61">
        <v>279676.99550249</v>
      </c>
      <c r="G57" s="61">
        <v>296768.72663341</v>
      </c>
      <c r="H57" s="61">
        <v>307465.89786471</v>
      </c>
    </row>
    <row r="58" spans="1:8" ht="12.75">
      <c r="A58" s="60" t="s">
        <v>208</v>
      </c>
      <c r="B58" s="61"/>
      <c r="C58" s="63"/>
      <c r="D58" s="61">
        <v>857</v>
      </c>
      <c r="E58" s="61"/>
      <c r="F58" s="61"/>
      <c r="G58" s="61"/>
      <c r="H58" s="61"/>
    </row>
    <row r="59" spans="1:8" ht="12.75">
      <c r="A59" s="60" t="s">
        <v>106</v>
      </c>
      <c r="B59" s="61">
        <v>18548</v>
      </c>
      <c r="C59" s="63">
        <v>16755</v>
      </c>
      <c r="D59" s="61">
        <v>16889</v>
      </c>
      <c r="E59" s="61">
        <v>17811.31747858956</v>
      </c>
      <c r="F59" s="61">
        <v>17249.498689581</v>
      </c>
      <c r="G59" s="61">
        <v>18210.01312336653</v>
      </c>
      <c r="H59" s="61">
        <v>18573.21883336872</v>
      </c>
    </row>
    <row r="60" spans="1:8" ht="12.75">
      <c r="A60" s="60" t="s">
        <v>147</v>
      </c>
      <c r="B60" s="63">
        <v>394</v>
      </c>
      <c r="C60" s="63">
        <v>230</v>
      </c>
      <c r="D60" s="63"/>
      <c r="E60" s="63"/>
      <c r="F60" s="63"/>
      <c r="G60" s="63"/>
      <c r="H60" s="62"/>
    </row>
    <row r="61" spans="1:8" ht="12.75">
      <c r="A61" s="60" t="s">
        <v>107</v>
      </c>
      <c r="B61" s="61">
        <v>606</v>
      </c>
      <c r="C61" s="61">
        <v>641</v>
      </c>
      <c r="D61" s="61">
        <v>1255</v>
      </c>
      <c r="E61" s="61">
        <v>1475.28550824</v>
      </c>
      <c r="F61" s="61">
        <v>1133.4671737</v>
      </c>
      <c r="G61" s="61">
        <v>1253.4101315</v>
      </c>
      <c r="H61" s="61">
        <v>1272.9885103</v>
      </c>
    </row>
    <row r="62" spans="1:8" ht="12.75">
      <c r="A62" s="60" t="s">
        <v>108</v>
      </c>
      <c r="B62" s="61">
        <v>3806</v>
      </c>
      <c r="C62" s="93">
        <v>4867</v>
      </c>
      <c r="D62" s="61">
        <v>7313</v>
      </c>
      <c r="E62" s="61">
        <v>5593.891888073473</v>
      </c>
      <c r="F62" s="61">
        <v>4090.8368724391185</v>
      </c>
      <c r="G62" s="61">
        <v>3653.6245186504243</v>
      </c>
      <c r="H62" s="61">
        <v>3662.4551273617053</v>
      </c>
    </row>
    <row r="63" spans="1:8" ht="12.75">
      <c r="A63" s="60" t="s">
        <v>180</v>
      </c>
      <c r="B63" s="61">
        <v>662</v>
      </c>
      <c r="C63" s="93">
        <v>1363</v>
      </c>
      <c r="D63" s="61">
        <v>1506</v>
      </c>
      <c r="E63" s="61">
        <v>1596.640189</v>
      </c>
      <c r="F63" s="61">
        <v>1546.930565</v>
      </c>
      <c r="G63" s="61">
        <v>1695.057018</v>
      </c>
      <c r="H63" s="61">
        <v>1734.297719</v>
      </c>
    </row>
    <row r="64" spans="1:8" ht="12.75">
      <c r="A64" s="100" t="s">
        <v>120</v>
      </c>
      <c r="B64" s="76">
        <v>984660</v>
      </c>
      <c r="C64" s="76">
        <v>1059560</v>
      </c>
      <c r="D64" s="76">
        <v>1101518</v>
      </c>
      <c r="E64" s="76">
        <v>1160616.211220024</v>
      </c>
      <c r="F64" s="76">
        <f>SUM(F47:F63)</f>
        <v>997786.1895469772</v>
      </c>
      <c r="G64" s="76">
        <v>1086434.6413998012</v>
      </c>
      <c r="H64" s="76">
        <v>1117261.9550335226</v>
      </c>
    </row>
    <row r="65" spans="1:8" ht="12.75">
      <c r="A65" s="60" t="s">
        <v>109</v>
      </c>
      <c r="B65" s="61">
        <v>28779</v>
      </c>
      <c r="C65" s="61">
        <v>32869</v>
      </c>
      <c r="D65" s="61">
        <v>40434</v>
      </c>
      <c r="E65" s="61">
        <v>44638.05806877101</v>
      </c>
      <c r="F65" s="61">
        <v>49731.41589340191</v>
      </c>
      <c r="G65" s="61">
        <v>53418.77588749442</v>
      </c>
      <c r="H65" s="61">
        <v>54432.36061274495</v>
      </c>
    </row>
    <row r="66" spans="1:8" ht="12.75">
      <c r="A66" s="60" t="s">
        <v>205</v>
      </c>
      <c r="B66" s="61"/>
      <c r="C66" s="61"/>
      <c r="D66" s="61">
        <v>10</v>
      </c>
      <c r="E66" s="61">
        <v>23.051094140076327</v>
      </c>
      <c r="F66" s="61">
        <v>23.389716452082915</v>
      </c>
      <c r="G66" s="61">
        <v>10.541699858966277</v>
      </c>
      <c r="H66" s="61">
        <v>10.33289794326478</v>
      </c>
    </row>
    <row r="67" spans="1:8" ht="12.75">
      <c r="A67" s="60" t="s">
        <v>110</v>
      </c>
      <c r="B67" s="61">
        <v>6498</v>
      </c>
      <c r="C67" s="63">
        <v>6970</v>
      </c>
      <c r="D67" s="61">
        <v>6942</v>
      </c>
      <c r="E67" s="61">
        <v>8285.674891100329</v>
      </c>
      <c r="F67" s="61">
        <v>7053.837608725145</v>
      </c>
      <c r="G67" s="61">
        <v>7485.658890901187</v>
      </c>
      <c r="H67" s="61">
        <v>7538.181961157044</v>
      </c>
    </row>
    <row r="68" spans="1:8" ht="12.75">
      <c r="A68" s="60" t="s">
        <v>111</v>
      </c>
      <c r="B68" s="61">
        <v>2855</v>
      </c>
      <c r="C68" s="63">
        <v>2520</v>
      </c>
      <c r="D68" s="61">
        <v>2771</v>
      </c>
      <c r="E68" s="61">
        <v>2977.2609624374113</v>
      </c>
      <c r="F68" s="61">
        <v>1363.930264519728</v>
      </c>
      <c r="G68" s="61">
        <v>1375.4942701454065</v>
      </c>
      <c r="H68" s="61">
        <v>1361.9267600581875</v>
      </c>
    </row>
    <row r="69" spans="1:8" ht="12.75">
      <c r="A69" s="100" t="s">
        <v>121</v>
      </c>
      <c r="B69" s="76">
        <v>38131</v>
      </c>
      <c r="C69" s="76">
        <v>42359</v>
      </c>
      <c r="D69" s="76">
        <v>50097</v>
      </c>
      <c r="E69" s="76">
        <v>55924.04501644882</v>
      </c>
      <c r="F69" s="76">
        <f>SUM(F65:F68)</f>
        <v>58172.573483098866</v>
      </c>
      <c r="G69" s="76">
        <v>62290.470748399974</v>
      </c>
      <c r="H69" s="76">
        <f>SUM(H65:H68)</f>
        <v>63342.80223190345</v>
      </c>
    </row>
    <row r="70" spans="1:7" ht="12.75">
      <c r="A70" s="96" t="s">
        <v>146</v>
      </c>
      <c r="B70" s="97"/>
      <c r="C70" s="97"/>
      <c r="D70" s="97"/>
      <c r="E70" s="97"/>
      <c r="F70" s="97"/>
      <c r="G70" s="97"/>
    </row>
    <row r="71" ht="12.75">
      <c r="C71" s="29"/>
    </row>
    <row r="72" spans="3:8" ht="12.75">
      <c r="C72" s="29"/>
      <c r="H72" s="29"/>
    </row>
    <row r="73" spans="3:8" ht="12.75">
      <c r="C73" s="29"/>
      <c r="H73" s="29"/>
    </row>
    <row r="74" ht="12.75">
      <c r="H74" s="29"/>
    </row>
    <row r="76" ht="12.75">
      <c r="H76" s="2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12.140625" style="0" bestFit="1" customWidth="1"/>
    <col min="19" max="20" width="11.7109375" style="0" customWidth="1"/>
    <col min="21" max="22" width="9.28125" style="191" customWidth="1"/>
  </cols>
  <sheetData>
    <row r="1" spans="1:20" ht="23.25" customHeight="1">
      <c r="A1" s="269" t="s">
        <v>132</v>
      </c>
      <c r="B1" s="269"/>
      <c r="C1" s="260"/>
      <c r="D1" s="260"/>
      <c r="E1" s="260"/>
      <c r="F1" s="207"/>
      <c r="G1" s="202"/>
      <c r="H1" s="179"/>
      <c r="I1" s="223"/>
      <c r="J1" s="197"/>
      <c r="K1" s="272" t="s">
        <v>199</v>
      </c>
      <c r="L1" s="273"/>
      <c r="M1" s="273"/>
      <c r="N1" s="273"/>
      <c r="O1" s="273"/>
      <c r="P1" s="274"/>
      <c r="Q1" s="274"/>
      <c r="R1" s="274"/>
      <c r="S1" s="274"/>
      <c r="T1" s="191"/>
    </row>
    <row r="2" spans="1:20" ht="15" customHeight="1">
      <c r="A2" s="101" t="s">
        <v>124</v>
      </c>
      <c r="B2" s="102">
        <v>2014</v>
      </c>
      <c r="C2" s="102">
        <v>2015</v>
      </c>
      <c r="D2" s="137">
        <v>2016</v>
      </c>
      <c r="E2" s="137">
        <v>2017</v>
      </c>
      <c r="F2" s="137">
        <v>2018</v>
      </c>
      <c r="G2" s="137" t="s">
        <v>252</v>
      </c>
      <c r="H2" s="137" t="s">
        <v>254</v>
      </c>
      <c r="I2" s="137" t="s">
        <v>251</v>
      </c>
      <c r="J2" s="198"/>
      <c r="K2" s="140" t="s">
        <v>124</v>
      </c>
      <c r="L2" s="102">
        <v>2014</v>
      </c>
      <c r="M2" s="137">
        <v>2015</v>
      </c>
      <c r="N2" s="137">
        <v>2016</v>
      </c>
      <c r="O2" s="137">
        <v>2017</v>
      </c>
      <c r="P2" s="137">
        <v>2018</v>
      </c>
      <c r="Q2" s="137" t="s">
        <v>252</v>
      </c>
      <c r="R2" s="137" t="s">
        <v>254</v>
      </c>
      <c r="S2" s="137" t="s">
        <v>251</v>
      </c>
      <c r="T2" s="191"/>
    </row>
    <row r="3" spans="1:20" ht="13.5" customHeight="1">
      <c r="A3" t="s">
        <v>223</v>
      </c>
      <c r="E3" s="147">
        <v>484.3618362</v>
      </c>
      <c r="F3" s="206">
        <v>257.827148</v>
      </c>
      <c r="G3" s="147">
        <v>60.335884</v>
      </c>
      <c r="H3" s="147">
        <v>22.568212</v>
      </c>
      <c r="I3" s="147">
        <v>186.328884</v>
      </c>
      <c r="J3" s="151"/>
      <c r="K3" t="s">
        <v>223</v>
      </c>
      <c r="O3" s="208">
        <f>E3-'1.4 Udbytter'!O3</f>
        <v>484.3618362</v>
      </c>
      <c r="P3" s="248">
        <v>238.55137038000004</v>
      </c>
      <c r="Q3" s="185">
        <f>G3-'1.4 Udbytter'!Q3</f>
        <v>60.335884</v>
      </c>
      <c r="R3" s="104">
        <f>H3-'1.4 Udbytter'!R3</f>
        <v>15.32188</v>
      </c>
      <c r="S3" s="185">
        <f>I3-'1.4 Udbytter'!S3</f>
        <v>165.87543499999998</v>
      </c>
      <c r="T3" s="191"/>
    </row>
    <row r="4" spans="1:20" ht="12.75">
      <c r="A4" s="103" t="s">
        <v>4</v>
      </c>
      <c r="B4" s="185">
        <v>-177</v>
      </c>
      <c r="C4" s="169">
        <v>163</v>
      </c>
      <c r="D4" s="169">
        <v>539</v>
      </c>
      <c r="E4" s="206">
        <v>107.99519608</v>
      </c>
      <c r="F4" s="206">
        <v>18.47394128</v>
      </c>
      <c r="G4" s="206">
        <v>-26.26365004</v>
      </c>
      <c r="H4" s="206">
        <v>4.7844</v>
      </c>
      <c r="I4" s="206">
        <v>59.54538952</v>
      </c>
      <c r="J4" s="151"/>
      <c r="K4" s="141" t="s">
        <v>4</v>
      </c>
      <c r="L4" s="185">
        <v>-215</v>
      </c>
      <c r="M4" s="185">
        <v>72.765913</v>
      </c>
      <c r="N4" s="185">
        <v>436</v>
      </c>
      <c r="O4" s="208">
        <f>E4-'1.4 Udbytter'!O4</f>
        <v>30.55713978</v>
      </c>
      <c r="P4" s="248">
        <v>-87.59467892</v>
      </c>
      <c r="Q4" s="185">
        <f>G4-'1.4 Udbytter'!Q4</f>
        <v>-26.26365004</v>
      </c>
      <c r="R4" s="185">
        <f>H4-'1.4 Udbytter'!R4</f>
        <v>4.7844</v>
      </c>
      <c r="S4" s="185">
        <f>I4-'1.4 Udbytter'!S4</f>
        <v>-60.98516058</v>
      </c>
      <c r="T4" s="191"/>
    </row>
    <row r="5" spans="1:20" ht="12.75">
      <c r="A5" s="103" t="s">
        <v>29</v>
      </c>
      <c r="B5" s="185">
        <v>22</v>
      </c>
      <c r="C5" s="169">
        <v>-112</v>
      </c>
      <c r="D5" s="169">
        <v>-94</v>
      </c>
      <c r="E5" s="206"/>
      <c r="F5" s="206"/>
      <c r="G5" s="206"/>
      <c r="H5" s="206"/>
      <c r="I5" s="206"/>
      <c r="J5" s="151"/>
      <c r="K5" s="141" t="s">
        <v>29</v>
      </c>
      <c r="L5" s="185">
        <v>22</v>
      </c>
      <c r="M5" s="185">
        <v>-114.294215</v>
      </c>
      <c r="N5" s="185">
        <v>-102</v>
      </c>
      <c r="O5" s="208">
        <f>E5-'1.4 Udbytter'!O5</f>
        <v>0</v>
      </c>
      <c r="P5" s="248">
        <v>0</v>
      </c>
      <c r="Q5" s="185">
        <f>G5-'1.4 Udbytter'!Q5</f>
        <v>0</v>
      </c>
      <c r="R5" s="185">
        <f>H5-'1.4 Udbytter'!R5</f>
        <v>0</v>
      </c>
      <c r="S5" s="185">
        <f>I5-'1.4 Udbytter'!S5</f>
        <v>0</v>
      </c>
      <c r="T5" s="191"/>
    </row>
    <row r="6" spans="1:20" ht="12.75">
      <c r="A6" s="103" t="s">
        <v>216</v>
      </c>
      <c r="B6" s="185"/>
      <c r="C6" s="169"/>
      <c r="D6" s="169"/>
      <c r="E6" s="206">
        <v>64.907208</v>
      </c>
      <c r="F6" s="206">
        <v>-146.58642378</v>
      </c>
      <c r="G6" s="206">
        <v>-209.9356039</v>
      </c>
      <c r="H6" s="206">
        <v>-10.5753138</v>
      </c>
      <c r="I6" s="206">
        <v>-274.58917414</v>
      </c>
      <c r="J6" s="151"/>
      <c r="K6" s="141" t="s">
        <v>216</v>
      </c>
      <c r="L6" s="185"/>
      <c r="M6" s="185"/>
      <c r="N6" s="185"/>
      <c r="O6" s="208">
        <f>E6-'1.4 Udbytter'!O6</f>
        <v>37.18615</v>
      </c>
      <c r="P6" s="248">
        <v>-146.58642378</v>
      </c>
      <c r="Q6" s="185">
        <f>G6-'1.4 Udbytter'!Q6</f>
        <v>-209.9356039</v>
      </c>
      <c r="R6" s="185">
        <f>H6-'1.4 Udbytter'!R6</f>
        <v>-10.5753138</v>
      </c>
      <c r="S6" s="185">
        <f>I6-'1.4 Udbytter'!S6</f>
        <v>-274.58917414</v>
      </c>
      <c r="T6" s="191"/>
    </row>
    <row r="7" spans="1:20" ht="12.75">
      <c r="A7" s="103" t="s">
        <v>5</v>
      </c>
      <c r="B7" s="185">
        <v>1564</v>
      </c>
      <c r="C7" s="169">
        <v>10200</v>
      </c>
      <c r="D7" s="169">
        <v>5279</v>
      </c>
      <c r="E7" s="206">
        <v>650.21791137894</v>
      </c>
      <c r="F7" s="206">
        <v>3207.48790203915</v>
      </c>
      <c r="G7" s="206">
        <v>2221.83376516</v>
      </c>
      <c r="H7" s="200">
        <v>5717.82305322</v>
      </c>
      <c r="I7" s="200">
        <v>8695.33149989</v>
      </c>
      <c r="J7" s="151"/>
      <c r="K7" s="141" t="s">
        <v>5</v>
      </c>
      <c r="L7" s="185">
        <v>-175</v>
      </c>
      <c r="M7" s="185">
        <v>7990.429399000001</v>
      </c>
      <c r="N7" s="185">
        <v>2452</v>
      </c>
      <c r="O7" s="208">
        <f>E7-'1.4 Udbytter'!O7</f>
        <v>-1225.38990132106</v>
      </c>
      <c r="P7" s="248">
        <v>-700.9781330708502</v>
      </c>
      <c r="Q7" s="185">
        <f>G7-'1.4 Udbytter'!Q7</f>
        <v>2221.83376516</v>
      </c>
      <c r="R7" s="185">
        <f>H7-'1.4 Udbytter'!R7</f>
        <v>5717.82305322</v>
      </c>
      <c r="S7" s="185">
        <f>I7-'1.4 Udbytter'!S7</f>
        <v>7648.28789829</v>
      </c>
      <c r="T7" s="191"/>
    </row>
    <row r="8" spans="1:20" ht="12.75">
      <c r="A8" s="103" t="s">
        <v>153</v>
      </c>
      <c r="B8" s="185">
        <v>-160</v>
      </c>
      <c r="C8" s="169">
        <v>57</v>
      </c>
      <c r="D8" s="169">
        <v>73</v>
      </c>
      <c r="E8" s="206">
        <v>66.02868486</v>
      </c>
      <c r="F8" s="206">
        <v>-13.20853455</v>
      </c>
      <c r="G8" s="206">
        <v>-61.06953244</v>
      </c>
      <c r="H8" s="206">
        <v>-27.120551</v>
      </c>
      <c r="I8" s="206">
        <v>-95.02317291</v>
      </c>
      <c r="J8" s="151"/>
      <c r="K8" s="141" t="s">
        <v>153</v>
      </c>
      <c r="L8" s="185">
        <v>-164</v>
      </c>
      <c r="M8" s="185">
        <v>31.915401</v>
      </c>
      <c r="N8" s="185">
        <v>27</v>
      </c>
      <c r="O8" s="208">
        <f>E8-'1.4 Udbytter'!O8</f>
        <v>-25.571358239999995</v>
      </c>
      <c r="P8" s="248">
        <v>-96.49330464999998</v>
      </c>
      <c r="Q8" s="185">
        <f>G8-'1.4 Udbytter'!Q8</f>
        <v>-61.06953244</v>
      </c>
      <c r="R8" s="185">
        <f>H8-'1.4 Udbytter'!R8</f>
        <v>-27.120551</v>
      </c>
      <c r="S8" s="185">
        <f>I8-'1.4 Udbytter'!S8</f>
        <v>-95.02317291</v>
      </c>
      <c r="T8" s="191"/>
    </row>
    <row r="9" spans="1:20" ht="12.75">
      <c r="A9" s="103" t="s">
        <v>31</v>
      </c>
      <c r="B9" s="185">
        <v>-92</v>
      </c>
      <c r="C9" s="169">
        <v>93</v>
      </c>
      <c r="D9" s="169">
        <v>309</v>
      </c>
      <c r="E9" s="206">
        <v>959.68739289</v>
      </c>
      <c r="F9" s="206">
        <v>1115.79641678</v>
      </c>
      <c r="G9" s="206">
        <v>-10.43880508</v>
      </c>
      <c r="H9" s="206">
        <v>260.6871591</v>
      </c>
      <c r="I9" s="206">
        <v>877.852227</v>
      </c>
      <c r="J9" s="151"/>
      <c r="K9" s="141" t="s">
        <v>31</v>
      </c>
      <c r="L9" s="185">
        <v>-211</v>
      </c>
      <c r="M9" s="185">
        <v>-89.111894</v>
      </c>
      <c r="N9" s="185">
        <v>52</v>
      </c>
      <c r="O9" s="208">
        <f>E9-'1.4 Udbytter'!O9</f>
        <v>758.71804789</v>
      </c>
      <c r="P9" s="248">
        <v>861.4418777800001</v>
      </c>
      <c r="Q9" s="185">
        <f>G9-'1.4 Udbytter'!Q9</f>
        <v>-10.43880508</v>
      </c>
      <c r="R9" s="185">
        <f>H9-'1.4 Udbytter'!R9</f>
        <v>260.6871591</v>
      </c>
      <c r="S9" s="185">
        <f>I9-'1.4 Udbytter'!S9</f>
        <v>301.16126099999997</v>
      </c>
      <c r="T9" s="191"/>
    </row>
    <row r="10" spans="1:20" ht="12.75">
      <c r="A10" s="103" t="s">
        <v>219</v>
      </c>
      <c r="B10" s="185">
        <v>-1027</v>
      </c>
      <c r="C10" s="169">
        <v>1132</v>
      </c>
      <c r="D10" s="169">
        <v>1169</v>
      </c>
      <c r="E10" s="206">
        <v>-1504.80906277</v>
      </c>
      <c r="F10" s="206">
        <v>620.64261342</v>
      </c>
      <c r="G10" s="206">
        <v>-34.76984515</v>
      </c>
      <c r="H10" s="206">
        <v>3.35103723</v>
      </c>
      <c r="I10" s="206">
        <v>-37.82417059</v>
      </c>
      <c r="J10" s="151"/>
      <c r="K10" s="141" t="s">
        <v>219</v>
      </c>
      <c r="L10" s="185">
        <v>-1134</v>
      </c>
      <c r="M10" s="185">
        <v>676.562064</v>
      </c>
      <c r="N10" s="185">
        <v>525</v>
      </c>
      <c r="O10" s="208">
        <f>E10-'1.4 Udbytter'!O10</f>
        <v>-1812.71829327</v>
      </c>
      <c r="P10" s="248">
        <v>-271.09465398</v>
      </c>
      <c r="Q10" s="185">
        <f>G10-'1.4 Udbytter'!Q10</f>
        <v>-34.76984515</v>
      </c>
      <c r="R10" s="185">
        <f>H10-'1.4 Udbytter'!R10</f>
        <v>3.35103723</v>
      </c>
      <c r="S10" s="185">
        <f>I10-'1.4 Udbytter'!S10</f>
        <v>-428.84326679</v>
      </c>
      <c r="T10" s="191"/>
    </row>
    <row r="11" spans="1:20" ht="12.75" customHeight="1">
      <c r="A11" s="103" t="s">
        <v>6</v>
      </c>
      <c r="B11" s="185">
        <v>10028</v>
      </c>
      <c r="C11" s="169">
        <v>4281</v>
      </c>
      <c r="D11" s="169">
        <v>8822</v>
      </c>
      <c r="E11" s="206">
        <v>-7334.743116633744</v>
      </c>
      <c r="F11" s="206">
        <v>8342.420886840167</v>
      </c>
      <c r="G11" s="206">
        <v>259.76950250193784</v>
      </c>
      <c r="H11" s="206">
        <v>-946.1373245017509</v>
      </c>
      <c r="I11" s="206">
        <v>-2427.631856265632</v>
      </c>
      <c r="J11" s="151"/>
      <c r="K11" s="141" t="s">
        <v>6</v>
      </c>
      <c r="L11" s="185">
        <v>4863</v>
      </c>
      <c r="M11" s="185">
        <v>-790.6470499999996</v>
      </c>
      <c r="N11" s="185">
        <v>-2256</v>
      </c>
      <c r="O11" s="208">
        <f>E11-'1.4 Udbytter'!O11</f>
        <v>-13538.737762783745</v>
      </c>
      <c r="P11" s="248">
        <v>-3118.0355609098333</v>
      </c>
      <c r="Q11" s="185">
        <f>G11-'1.4 Udbytter'!Q11</f>
        <v>259.76950250193784</v>
      </c>
      <c r="R11" s="185">
        <f>H11-'1.4 Udbytter'!R11</f>
        <v>-946.1373245017509</v>
      </c>
      <c r="S11" s="185">
        <f>I11-'1.4 Udbytter'!S11</f>
        <v>-7094.885934565633</v>
      </c>
      <c r="T11" s="191"/>
    </row>
    <row r="12" spans="1:20" ht="12.75">
      <c r="A12" s="103" t="s">
        <v>150</v>
      </c>
      <c r="B12" s="185">
        <v>-43</v>
      </c>
      <c r="C12" s="169"/>
      <c r="D12" s="169"/>
      <c r="E12" s="206"/>
      <c r="F12" s="206"/>
      <c r="G12" s="206"/>
      <c r="H12" s="206"/>
      <c r="I12" s="206"/>
      <c r="J12" s="151"/>
      <c r="K12" s="141" t="s">
        <v>150</v>
      </c>
      <c r="L12" s="185">
        <v>-44</v>
      </c>
      <c r="M12" s="185"/>
      <c r="N12" s="185"/>
      <c r="O12" s="208"/>
      <c r="P12" s="248">
        <v>0</v>
      </c>
      <c r="Q12" s="185">
        <f>G12-'1.4 Udbytter'!Q12</f>
        <v>0</v>
      </c>
      <c r="R12" s="185">
        <f>H12-'1.4 Udbytter'!R12</f>
        <v>0</v>
      </c>
      <c r="S12" s="185">
        <f>I12-'1.4 Udbytter'!S12</f>
        <v>0</v>
      </c>
      <c r="T12" s="191"/>
    </row>
    <row r="13" spans="1:20" ht="12.75">
      <c r="A13" s="103" t="s">
        <v>222</v>
      </c>
      <c r="B13" s="185"/>
      <c r="C13" s="169"/>
      <c r="D13" s="169"/>
      <c r="E13" s="206">
        <v>156.398197</v>
      </c>
      <c r="F13" s="206">
        <v>77.651288</v>
      </c>
      <c r="G13" s="206">
        <v>0</v>
      </c>
      <c r="H13" s="206">
        <v>-2.8216</v>
      </c>
      <c r="I13" s="206">
        <v>3.89878</v>
      </c>
      <c r="J13" s="151"/>
      <c r="K13" s="141" t="s">
        <v>222</v>
      </c>
      <c r="L13" s="185"/>
      <c r="M13" s="185"/>
      <c r="N13" s="185"/>
      <c r="O13" s="208">
        <f>E13-'1.4 Udbytter'!O13</f>
        <v>156.398197</v>
      </c>
      <c r="P13" s="248">
        <v>77.651288</v>
      </c>
      <c r="Q13" s="185">
        <f>G13-'1.4 Udbytter'!Q13</f>
        <v>0</v>
      </c>
      <c r="R13" s="185">
        <f>H13-'1.4 Udbytter'!R13</f>
        <v>-2.8216</v>
      </c>
      <c r="S13" s="185">
        <f>I13-'1.4 Udbytter'!S13</f>
        <v>3.89878</v>
      </c>
      <c r="T13" s="191"/>
    </row>
    <row r="14" spans="1:20" ht="12.75" customHeight="1">
      <c r="A14" s="103" t="s">
        <v>157</v>
      </c>
      <c r="B14" s="185">
        <v>4148</v>
      </c>
      <c r="C14" s="169">
        <v>-1717</v>
      </c>
      <c r="D14" s="169">
        <v>-843</v>
      </c>
      <c r="E14" s="206">
        <v>5072.973658</v>
      </c>
      <c r="F14" s="206">
        <v>1064.644735</v>
      </c>
      <c r="G14" s="206">
        <v>128.251352</v>
      </c>
      <c r="H14" s="206">
        <v>1268.538737</v>
      </c>
      <c r="I14" s="206">
        <v>1575.230423</v>
      </c>
      <c r="J14" s="151"/>
      <c r="K14" s="141" t="s">
        <v>157</v>
      </c>
      <c r="L14" s="185">
        <v>3909</v>
      </c>
      <c r="M14" s="185">
        <v>-1825.913981</v>
      </c>
      <c r="N14" s="185">
        <v>-963</v>
      </c>
      <c r="O14" s="208">
        <v>411.15434020000004</v>
      </c>
      <c r="P14" s="248">
        <v>801.7866940000001</v>
      </c>
      <c r="Q14" s="185">
        <f>G14-'1.4 Udbytter'!Q14</f>
        <v>128.251352</v>
      </c>
      <c r="R14" s="185">
        <f>H14-'1.4 Udbytter'!R14</f>
        <v>1154.7280500000002</v>
      </c>
      <c r="S14" s="185">
        <f>I14-'1.4 Udbytter'!S14</f>
        <v>1461.419736</v>
      </c>
      <c r="T14" s="191"/>
    </row>
    <row r="15" spans="1:20" ht="12.75">
      <c r="A15" s="103" t="s">
        <v>25</v>
      </c>
      <c r="B15" s="185">
        <v>142</v>
      </c>
      <c r="C15" s="169">
        <v>929</v>
      </c>
      <c r="D15" s="169">
        <v>18</v>
      </c>
      <c r="E15" s="206">
        <v>588.865203</v>
      </c>
      <c r="F15" s="206">
        <v>-413.889644</v>
      </c>
      <c r="G15" s="206">
        <v>-48.4826</v>
      </c>
      <c r="H15" s="206">
        <v>-58.6235</v>
      </c>
      <c r="I15" s="206">
        <v>-140.3109</v>
      </c>
      <c r="J15" s="151"/>
      <c r="K15" s="141" t="s">
        <v>25</v>
      </c>
      <c r="L15" s="185">
        <v>131</v>
      </c>
      <c r="M15" s="185">
        <v>858.3248</v>
      </c>
      <c r="N15" s="185">
        <v>-64</v>
      </c>
      <c r="O15" s="208">
        <f>E15-'1.4 Udbytter'!O15</f>
        <v>480.46517199999994</v>
      </c>
      <c r="P15" s="248">
        <v>-523.570352</v>
      </c>
      <c r="Q15" s="185">
        <f>G15-'1.4 Udbytter'!Q15</f>
        <v>-48.4826</v>
      </c>
      <c r="R15" s="185">
        <f>H15-'1.4 Udbytter'!R15</f>
        <v>-58.6235</v>
      </c>
      <c r="S15" s="185">
        <f>I15-'1.4 Udbytter'!S15</f>
        <v>-170.11114</v>
      </c>
      <c r="T15" s="191"/>
    </row>
    <row r="16" spans="1:20" ht="12.75">
      <c r="A16" s="103" t="s">
        <v>242</v>
      </c>
      <c r="B16" s="185"/>
      <c r="C16" s="169"/>
      <c r="D16" s="169"/>
      <c r="E16" s="206"/>
      <c r="F16" s="206">
        <v>2.86784</v>
      </c>
      <c r="G16" s="206">
        <v>2.52625</v>
      </c>
      <c r="H16" s="206">
        <v>2.06</v>
      </c>
      <c r="I16" s="206">
        <v>13.11351</v>
      </c>
      <c r="J16" s="151"/>
      <c r="K16" s="103" t="s">
        <v>242</v>
      </c>
      <c r="L16" s="185"/>
      <c r="M16" s="185"/>
      <c r="N16" s="185"/>
      <c r="O16" s="208"/>
      <c r="P16" s="248">
        <v>2.86784</v>
      </c>
      <c r="Q16" s="185">
        <f>G16-'1.4 Udbytter'!Q16</f>
        <v>2.52625</v>
      </c>
      <c r="R16" s="185">
        <f>H16-'1.4 Udbytter'!R16</f>
        <v>2.06</v>
      </c>
      <c r="S16" s="185">
        <f>I16-'1.4 Udbytter'!S16</f>
        <v>13.11351</v>
      </c>
      <c r="T16" s="191"/>
    </row>
    <row r="17" spans="1:20" ht="12.75">
      <c r="A17" s="103" t="s">
        <v>189</v>
      </c>
      <c r="B17" s="185">
        <v>0</v>
      </c>
      <c r="C17" s="169">
        <v>196</v>
      </c>
      <c r="D17" s="169">
        <v>5</v>
      </c>
      <c r="E17" s="206">
        <v>52.32194</v>
      </c>
      <c r="F17" s="206">
        <v>11.484012</v>
      </c>
      <c r="G17" s="206">
        <v>0</v>
      </c>
      <c r="H17" s="206">
        <v>-19.05109</v>
      </c>
      <c r="I17" s="206">
        <v>-12.961168</v>
      </c>
      <c r="J17" s="151"/>
      <c r="K17" s="141" t="s">
        <v>189</v>
      </c>
      <c r="L17" s="185">
        <v>0</v>
      </c>
      <c r="M17" s="185">
        <v>196</v>
      </c>
      <c r="N17" s="185">
        <v>-3</v>
      </c>
      <c r="O17" s="208">
        <f>E17-'1.4 Udbytter'!O17</f>
        <v>48.633914999999995</v>
      </c>
      <c r="P17" s="248">
        <v>0.12075600000000009</v>
      </c>
      <c r="Q17" s="185">
        <f>G17-'1.4 Udbytter'!Q17</f>
        <v>0</v>
      </c>
      <c r="R17" s="185">
        <f>H17-'1.4 Udbytter'!R17</f>
        <v>-19.05109</v>
      </c>
      <c r="S17" s="185">
        <f>I17-'1.4 Udbytter'!S17</f>
        <v>-31.488726</v>
      </c>
      <c r="T17" s="191"/>
    </row>
    <row r="18" spans="1:20" ht="13.5" customHeight="1">
      <c r="A18" s="103" t="s">
        <v>7</v>
      </c>
      <c r="B18" s="185">
        <v>872</v>
      </c>
      <c r="C18" s="185">
        <v>924</v>
      </c>
      <c r="D18" s="185">
        <v>577</v>
      </c>
      <c r="E18" s="206">
        <v>1728.33596</v>
      </c>
      <c r="F18" s="206">
        <v>957.21169</v>
      </c>
      <c r="G18" s="206">
        <v>-81.782013</v>
      </c>
      <c r="H18" s="206">
        <v>25.11757</v>
      </c>
      <c r="I18" s="206">
        <v>117.367496</v>
      </c>
      <c r="J18" s="151"/>
      <c r="K18" s="141" t="s">
        <v>7</v>
      </c>
      <c r="L18" s="185">
        <v>541</v>
      </c>
      <c r="M18" s="185">
        <v>593.494685</v>
      </c>
      <c r="N18" s="185">
        <v>177</v>
      </c>
      <c r="O18" s="208">
        <f>E18-'1.4 Udbytter'!O18</f>
        <v>1442.274195</v>
      </c>
      <c r="P18" s="248">
        <v>392.864868</v>
      </c>
      <c r="Q18" s="185">
        <f>G18-'1.4 Udbytter'!Q18</f>
        <v>-81.782013</v>
      </c>
      <c r="R18" s="185">
        <f>H18-'1.4 Udbytter'!R18</f>
        <v>25.11757</v>
      </c>
      <c r="S18" s="185">
        <f>I18-'1.4 Udbytter'!S18</f>
        <v>-295.537428</v>
      </c>
      <c r="T18" s="191"/>
    </row>
    <row r="19" spans="1:20" ht="13.5" customHeight="1">
      <c r="A19" s="103" t="s">
        <v>55</v>
      </c>
      <c r="B19" s="185">
        <v>-63</v>
      </c>
      <c r="C19" s="185">
        <v>-326</v>
      </c>
      <c r="D19" s="185">
        <v>-310</v>
      </c>
      <c r="E19" s="206">
        <v>174.74208133</v>
      </c>
      <c r="F19" s="206">
        <v>409.48836733</v>
      </c>
      <c r="G19" s="206">
        <v>8.32202193</v>
      </c>
      <c r="H19" s="206">
        <v>36.11622113</v>
      </c>
      <c r="I19" s="206">
        <v>9.19355701</v>
      </c>
      <c r="J19" s="151"/>
      <c r="K19" s="141" t="s">
        <v>55</v>
      </c>
      <c r="L19" s="185">
        <v>-122</v>
      </c>
      <c r="M19" s="185">
        <v>-353.912238</v>
      </c>
      <c r="N19" s="185">
        <v>-312</v>
      </c>
      <c r="O19" s="208">
        <f>E19-'1.4 Udbytter'!O19</f>
        <v>161.46589312999998</v>
      </c>
      <c r="P19" s="248">
        <v>387.50154573000003</v>
      </c>
      <c r="Q19" s="185">
        <f>G19-'1.4 Udbytter'!Q19</f>
        <v>8.32202193</v>
      </c>
      <c r="R19" s="185">
        <f>H19-'1.4 Udbytter'!R19</f>
        <v>36.11622113</v>
      </c>
      <c r="S19" s="185">
        <f>I19-'1.4 Udbytter'!S19</f>
        <v>7.535946409999999</v>
      </c>
      <c r="T19" s="191"/>
    </row>
    <row r="20" spans="1:20" ht="13.5" customHeight="1">
      <c r="A20" s="103" t="s">
        <v>203</v>
      </c>
      <c r="B20" s="185"/>
      <c r="C20" s="185">
        <v>319</v>
      </c>
      <c r="D20" s="185">
        <v>165</v>
      </c>
      <c r="E20" s="178">
        <v>396.618677</v>
      </c>
      <c r="F20" s="206"/>
      <c r="G20" s="178"/>
      <c r="H20" s="178"/>
      <c r="I20" s="178"/>
      <c r="J20" s="151"/>
      <c r="K20" s="141" t="s">
        <v>203</v>
      </c>
      <c r="L20" s="185"/>
      <c r="M20" s="185">
        <v>319</v>
      </c>
      <c r="N20" s="185">
        <v>165</v>
      </c>
      <c r="O20" s="208">
        <f>E20-'1.4 Udbytter'!O20</f>
        <v>381.013457</v>
      </c>
      <c r="P20" s="248">
        <v>0</v>
      </c>
      <c r="Q20" s="185">
        <f>G20-'1.4 Udbytter'!Q20</f>
        <v>0</v>
      </c>
      <c r="R20" s="185">
        <f>H20-'1.4 Udbytter'!R20</f>
        <v>0</v>
      </c>
      <c r="S20" s="185">
        <f>I20-'1.4 Udbytter'!S20</f>
        <v>0</v>
      </c>
      <c r="T20" s="191"/>
    </row>
    <row r="21" spans="1:20" ht="15" customHeight="1">
      <c r="A21" s="103" t="s">
        <v>8</v>
      </c>
      <c r="B21" s="185">
        <v>-1465</v>
      </c>
      <c r="C21" s="185">
        <v>-894</v>
      </c>
      <c r="D21" s="185">
        <v>1018</v>
      </c>
      <c r="E21" s="206">
        <v>130.677718</v>
      </c>
      <c r="F21" s="206">
        <v>300.450753</v>
      </c>
      <c r="G21" s="206">
        <v>-8.17899</v>
      </c>
      <c r="H21" s="206">
        <v>63.62907</v>
      </c>
      <c r="I21" s="206">
        <v>203.251511</v>
      </c>
      <c r="J21" s="151"/>
      <c r="K21" s="141" t="s">
        <v>8</v>
      </c>
      <c r="L21" s="185">
        <v>-1860</v>
      </c>
      <c r="M21" s="185">
        <v>-1107.460143</v>
      </c>
      <c r="N21" s="185">
        <v>773</v>
      </c>
      <c r="O21" s="208">
        <f>E21-'1.4 Udbytter'!O21</f>
        <v>-63.295229000000006</v>
      </c>
      <c r="P21" s="248">
        <v>102.07798100000002</v>
      </c>
      <c r="Q21" s="185">
        <f>G21-'1.4 Udbytter'!Q21</f>
        <v>-8.17899</v>
      </c>
      <c r="R21" s="185">
        <f>H21-'1.4 Udbytter'!R21</f>
        <v>63.62907</v>
      </c>
      <c r="S21" s="185">
        <f>I21-'1.4 Udbytter'!S21</f>
        <v>94.773473</v>
      </c>
      <c r="T21" s="191"/>
    </row>
    <row r="22" spans="1:20" ht="12.75">
      <c r="A22" s="103" t="s">
        <v>56</v>
      </c>
      <c r="B22" s="185">
        <v>2457</v>
      </c>
      <c r="C22" s="185">
        <v>3339</v>
      </c>
      <c r="D22" s="185">
        <v>2675</v>
      </c>
      <c r="E22" s="209">
        <v>494.29342817</v>
      </c>
      <c r="F22" s="206">
        <v>531.65734291</v>
      </c>
      <c r="G22" s="209">
        <v>200.02772649</v>
      </c>
      <c r="H22" s="209">
        <v>-270.43859817</v>
      </c>
      <c r="I22" s="209">
        <v>-292.14642137</v>
      </c>
      <c r="J22" s="151"/>
      <c r="K22" s="141" t="s">
        <v>56</v>
      </c>
      <c r="L22" s="185">
        <v>2457</v>
      </c>
      <c r="M22" s="185">
        <v>3320.584389</v>
      </c>
      <c r="N22" s="185">
        <v>2614</v>
      </c>
      <c r="O22" s="208">
        <f>E22-'1.4 Udbytter'!O22</f>
        <v>471.71972817000005</v>
      </c>
      <c r="P22" s="248">
        <v>504.91084291</v>
      </c>
      <c r="Q22" s="185">
        <f>G22-'1.4 Udbytter'!Q22</f>
        <v>200.02772649</v>
      </c>
      <c r="R22" s="185">
        <f>H22-'1.4 Udbytter'!R22</f>
        <v>-270.43859817</v>
      </c>
      <c r="S22" s="185">
        <f>I22-'1.4 Udbytter'!S22</f>
        <v>-306.02882137</v>
      </c>
      <c r="T22" s="191"/>
    </row>
    <row r="23" spans="1:20" ht="14.25" customHeight="1">
      <c r="A23" s="103" t="s">
        <v>229</v>
      </c>
      <c r="B23" s="185"/>
      <c r="C23" s="185"/>
      <c r="D23" s="185"/>
      <c r="E23" s="209">
        <v>54.980784</v>
      </c>
      <c r="F23" s="206">
        <v>-14.61189</v>
      </c>
      <c r="G23" s="209">
        <v>-1.55052</v>
      </c>
      <c r="H23" s="209">
        <v>10.91024</v>
      </c>
      <c r="I23" s="209">
        <v>7.71772</v>
      </c>
      <c r="J23" s="151"/>
      <c r="K23" s="141" t="s">
        <v>229</v>
      </c>
      <c r="L23" s="185"/>
      <c r="M23" s="185"/>
      <c r="N23" s="185"/>
      <c r="O23" s="208">
        <f>E23-'1.4 Udbytter'!O23</f>
        <v>54.980784</v>
      </c>
      <c r="P23" s="248">
        <v>-14.61189</v>
      </c>
      <c r="Q23" s="185">
        <f>G23-'1.4 Udbytter'!Q23</f>
        <v>-1.55052</v>
      </c>
      <c r="R23" s="185">
        <f>H23-'1.4 Udbytter'!R23</f>
        <v>10.91024</v>
      </c>
      <c r="S23" s="185">
        <f>I23-'1.4 Udbytter'!S23</f>
        <v>7.71772</v>
      </c>
      <c r="T23" s="191"/>
    </row>
    <row r="24" spans="1:20" ht="14.25" customHeight="1">
      <c r="A24" s="103" t="s">
        <v>9</v>
      </c>
      <c r="B24" s="185">
        <v>-328</v>
      </c>
      <c r="C24" s="185">
        <v>4474</v>
      </c>
      <c r="D24" s="185">
        <v>825</v>
      </c>
      <c r="E24" s="185">
        <v>16814.23380736</v>
      </c>
      <c r="F24" s="206">
        <v>1310.200632334868</v>
      </c>
      <c r="G24" s="185">
        <v>2259.12173516</v>
      </c>
      <c r="H24" s="104">
        <v>5118.88302583</v>
      </c>
      <c r="I24" s="104">
        <v>9051.36269379</v>
      </c>
      <c r="J24" s="151"/>
      <c r="K24" s="141" t="s">
        <v>9</v>
      </c>
      <c r="L24" s="185">
        <v>-1035</v>
      </c>
      <c r="M24" s="185">
        <v>3744.529362</v>
      </c>
      <c r="N24" s="185">
        <v>-840</v>
      </c>
      <c r="O24" s="208">
        <f>E24-'1.4 Udbytter'!O24</f>
        <v>15972.64878866</v>
      </c>
      <c r="P24" s="248">
        <v>-1160.291263565132</v>
      </c>
      <c r="Q24" s="185">
        <f>G24-'1.4 Udbytter'!Q24</f>
        <v>2259.12173516</v>
      </c>
      <c r="R24" s="185">
        <f>H24-'1.4 Udbytter'!R24</f>
        <v>5118.88302583</v>
      </c>
      <c r="S24" s="185">
        <f>I24-'1.4 Udbytter'!S24</f>
        <v>8471.574431890002</v>
      </c>
      <c r="T24" s="191"/>
    </row>
    <row r="25" spans="1:20" ht="13.5" customHeight="1">
      <c r="A25" s="103" t="s">
        <v>209</v>
      </c>
      <c r="B25" s="185"/>
      <c r="C25" s="185"/>
      <c r="D25" s="185">
        <v>2857</v>
      </c>
      <c r="E25" s="185">
        <v>572.23003502</v>
      </c>
      <c r="F25" s="206">
        <v>107.71052434</v>
      </c>
      <c r="G25" s="185">
        <v>-11.10256024</v>
      </c>
      <c r="H25" s="104">
        <v>-4.7078923</v>
      </c>
      <c r="I25" s="104">
        <v>-3.53456081</v>
      </c>
      <c r="J25" s="151"/>
      <c r="K25" s="141" t="s">
        <v>209</v>
      </c>
      <c r="L25" s="185"/>
      <c r="M25" s="185"/>
      <c r="N25" s="185">
        <v>2857</v>
      </c>
      <c r="O25" s="208">
        <f>E25-'1.4 Udbytter'!O25</f>
        <v>572.23003502</v>
      </c>
      <c r="P25" s="248">
        <v>107.71052434</v>
      </c>
      <c r="Q25" s="185">
        <f>G25-'1.4 Udbytter'!Q25</f>
        <v>-11.10256024</v>
      </c>
      <c r="R25" s="185">
        <f>H25-'1.4 Udbytter'!R25</f>
        <v>-4.7078923</v>
      </c>
      <c r="S25" s="185">
        <f>I25-'1.4 Udbytter'!S25</f>
        <v>-3.53456081</v>
      </c>
      <c r="T25" s="191"/>
    </row>
    <row r="26" spans="1:20" ht="12.75">
      <c r="A26" s="103" t="s">
        <v>210</v>
      </c>
      <c r="B26" s="185">
        <v>1429</v>
      </c>
      <c r="C26" s="185">
        <v>2635</v>
      </c>
      <c r="D26" s="185">
        <v>6558</v>
      </c>
      <c r="E26" s="185">
        <v>-1589.96137491</v>
      </c>
      <c r="F26" s="206">
        <v>-2204.71319257</v>
      </c>
      <c r="G26" s="185">
        <v>5.54467070000004</v>
      </c>
      <c r="H26" s="104">
        <v>4712.27631563</v>
      </c>
      <c r="I26" s="104">
        <v>7134.38708382</v>
      </c>
      <c r="J26" s="151"/>
      <c r="K26" s="141" t="s">
        <v>210</v>
      </c>
      <c r="L26" s="185">
        <v>1005</v>
      </c>
      <c r="M26" s="185">
        <v>2203.623565</v>
      </c>
      <c r="N26" s="185">
        <v>5690</v>
      </c>
      <c r="O26" s="208">
        <f>E26-'1.4 Udbytter'!O26</f>
        <v>-1990.8801525099998</v>
      </c>
      <c r="P26" s="248">
        <v>-3748.95111817</v>
      </c>
      <c r="Q26" s="185">
        <f>G26-'1.4 Udbytter'!Q26</f>
        <v>5.54467070000004</v>
      </c>
      <c r="R26" s="185">
        <f>H26-'1.4 Udbytter'!R26</f>
        <v>4712.27631563</v>
      </c>
      <c r="S26" s="185">
        <f>I26-'1.4 Udbytter'!S26</f>
        <v>6369.24302872</v>
      </c>
      <c r="T26" s="191"/>
    </row>
    <row r="27" spans="1:20" ht="12.75">
      <c r="A27" s="103" t="s">
        <v>57</v>
      </c>
      <c r="B27" s="185">
        <v>311</v>
      </c>
      <c r="C27" s="185">
        <v>450</v>
      </c>
      <c r="D27" s="185">
        <v>261</v>
      </c>
      <c r="E27" s="185">
        <v>-169.147245</v>
      </c>
      <c r="F27" s="206">
        <v>347.217119</v>
      </c>
      <c r="G27" s="185">
        <v>-22.97998</v>
      </c>
      <c r="H27" s="104">
        <v>33.03794</v>
      </c>
      <c r="I27" s="104">
        <v>11.094818</v>
      </c>
      <c r="J27" s="151"/>
      <c r="K27" s="141" t="s">
        <v>57</v>
      </c>
      <c r="L27" s="185">
        <v>234</v>
      </c>
      <c r="M27" s="185">
        <v>314.313896</v>
      </c>
      <c r="N27" s="185">
        <v>86</v>
      </c>
      <c r="O27" s="208">
        <f>E27-'1.4 Udbytter'!O27</f>
        <v>-309.29334900000003</v>
      </c>
      <c r="P27" s="248">
        <v>102.50348700000004</v>
      </c>
      <c r="Q27" s="185">
        <f>G27-'1.4 Udbytter'!Q27</f>
        <v>-22.97998</v>
      </c>
      <c r="R27" s="185">
        <f>H27-'1.4 Udbytter'!R27</f>
        <v>33.03794</v>
      </c>
      <c r="S27" s="185">
        <f>I27-'1.4 Udbytter'!S27</f>
        <v>-29.790085</v>
      </c>
      <c r="T27" s="191"/>
    </row>
    <row r="28" spans="1:20" ht="12.75">
      <c r="A28" s="103" t="s">
        <v>26</v>
      </c>
      <c r="B28" s="185">
        <v>892</v>
      </c>
      <c r="C28" s="185">
        <v>3673</v>
      </c>
      <c r="D28" s="185">
        <v>3943</v>
      </c>
      <c r="E28" s="185">
        <v>3147.27029</v>
      </c>
      <c r="F28" s="206">
        <v>1021.40407</v>
      </c>
      <c r="G28" s="185">
        <v>445.234518</v>
      </c>
      <c r="H28" s="104">
        <v>-277.115536</v>
      </c>
      <c r="I28" s="104">
        <v>331.778417</v>
      </c>
      <c r="J28" s="151"/>
      <c r="K28" s="141" t="s">
        <v>26</v>
      </c>
      <c r="L28" s="185">
        <v>551</v>
      </c>
      <c r="M28" s="185">
        <v>3100.964739</v>
      </c>
      <c r="N28" s="185">
        <v>2614</v>
      </c>
      <c r="O28" s="208">
        <f>E28-'1.4 Udbytter'!O28</f>
        <v>2415.3420029999997</v>
      </c>
      <c r="P28" s="248">
        <v>-201.03139999999985</v>
      </c>
      <c r="Q28" s="185">
        <f>G28-'1.4 Udbytter'!Q28</f>
        <v>445.234518</v>
      </c>
      <c r="R28" s="185">
        <f>H28-'1.4 Udbytter'!R28</f>
        <v>-277.115536</v>
      </c>
      <c r="S28" s="185">
        <f>I28-'1.4 Udbytter'!S28</f>
        <v>-714.885059</v>
      </c>
      <c r="T28" s="191"/>
    </row>
    <row r="29" spans="1:20" ht="12.75">
      <c r="A29" s="103" t="s">
        <v>193</v>
      </c>
      <c r="B29" s="185">
        <v>-27</v>
      </c>
      <c r="C29" s="185">
        <v>-14</v>
      </c>
      <c r="D29" s="185">
        <v>-5</v>
      </c>
      <c r="E29" s="185">
        <v>-80.94848684881676</v>
      </c>
      <c r="F29" s="206"/>
      <c r="G29" s="185"/>
      <c r="H29" s="104">
        <v>-2.004114</v>
      </c>
      <c r="I29" s="104">
        <v>56.984519</v>
      </c>
      <c r="J29" s="151"/>
      <c r="K29" s="141" t="s">
        <v>193</v>
      </c>
      <c r="L29" s="185">
        <v>-27</v>
      </c>
      <c r="M29" s="185">
        <v>-14</v>
      </c>
      <c r="N29" s="185">
        <v>-5</v>
      </c>
      <c r="O29" s="208">
        <f>E29-'1.4 Udbytter'!O29</f>
        <v>-80.94848684881676</v>
      </c>
      <c r="P29" s="248">
        <v>0</v>
      </c>
      <c r="Q29" s="185">
        <f>G29-'1.4 Udbytter'!Q29</f>
        <v>0</v>
      </c>
      <c r="R29" s="185">
        <f>H29-'1.4 Udbytter'!R29</f>
        <v>-2.004114</v>
      </c>
      <c r="S29" s="185">
        <f>I29-'1.4 Udbytter'!S29</f>
        <v>21.654522</v>
      </c>
      <c r="T29" s="191"/>
    </row>
    <row r="30" spans="1:20" ht="12.75">
      <c r="A30" s="103" t="s">
        <v>10</v>
      </c>
      <c r="B30" s="185">
        <v>35</v>
      </c>
      <c r="C30" s="185">
        <v>21</v>
      </c>
      <c r="D30" s="185">
        <v>98</v>
      </c>
      <c r="E30" s="185">
        <v>108.282582</v>
      </c>
      <c r="F30" s="206">
        <v>125.718084</v>
      </c>
      <c r="G30" s="185">
        <v>2.797384</v>
      </c>
      <c r="H30" s="104"/>
      <c r="I30" s="104"/>
      <c r="J30" s="151"/>
      <c r="K30" s="141" t="s">
        <v>10</v>
      </c>
      <c r="L30" s="185">
        <v>12</v>
      </c>
      <c r="M30" s="185">
        <v>-17.288007999999998</v>
      </c>
      <c r="N30" s="185">
        <v>69</v>
      </c>
      <c r="O30" s="208">
        <f>E30-'1.4 Udbytter'!O30</f>
        <v>48.95191200000001</v>
      </c>
      <c r="P30" s="248">
        <v>77.22870900000001</v>
      </c>
      <c r="Q30" s="185">
        <f>G30-'1.4 Udbytter'!Q30</f>
        <v>2.797384</v>
      </c>
      <c r="R30" s="185">
        <f>H30-'1.4 Udbytter'!R30</f>
        <v>0</v>
      </c>
      <c r="S30" s="185">
        <f>I30-'1.4 Udbytter'!S30</f>
        <v>0</v>
      </c>
      <c r="T30" s="191"/>
    </row>
    <row r="31" spans="1:20" ht="14.25" customHeight="1">
      <c r="A31" s="103" t="s">
        <v>227</v>
      </c>
      <c r="B31" s="185">
        <v>46</v>
      </c>
      <c r="C31" s="185">
        <v>-24</v>
      </c>
      <c r="D31" s="185">
        <v>-40</v>
      </c>
      <c r="E31" s="185">
        <v>-1175.18522845927</v>
      </c>
      <c r="F31" s="206">
        <v>5.97578634</v>
      </c>
      <c r="G31" s="185">
        <v>-1.61303</v>
      </c>
      <c r="H31" s="104">
        <v>37.39605</v>
      </c>
      <c r="I31" s="104">
        <v>44.36985</v>
      </c>
      <c r="J31" s="151"/>
      <c r="K31" s="103" t="s">
        <v>227</v>
      </c>
      <c r="L31" s="185">
        <v>-26</v>
      </c>
      <c r="M31" s="185">
        <v>-100.970388</v>
      </c>
      <c r="N31" s="185">
        <v>-124</v>
      </c>
      <c r="O31" s="208">
        <f>E31-'1.4 Udbytter'!O31</f>
        <v>-1262.69187625927</v>
      </c>
      <c r="P31" s="248">
        <v>-39.49440196</v>
      </c>
      <c r="Q31" s="185">
        <f>G31-'1.4 Udbytter'!Q31</f>
        <v>-1.61303</v>
      </c>
      <c r="R31" s="185">
        <f>H31-'1.4 Udbytter'!R31</f>
        <v>37.39605</v>
      </c>
      <c r="S31" s="185">
        <f>I31-'1.4 Udbytter'!S31</f>
        <v>44.36985</v>
      </c>
      <c r="T31" s="191"/>
    </row>
    <row r="32" spans="1:20" ht="12.75" customHeight="1">
      <c r="A32" s="103" t="s">
        <v>11</v>
      </c>
      <c r="B32" s="185">
        <v>15625</v>
      </c>
      <c r="C32" s="185">
        <v>11111</v>
      </c>
      <c r="D32" s="185">
        <v>14939</v>
      </c>
      <c r="E32" s="185">
        <v>6791.027233</v>
      </c>
      <c r="F32" s="206">
        <v>7812.665658</v>
      </c>
      <c r="G32" s="185">
        <v>246.833802</v>
      </c>
      <c r="H32" s="104">
        <v>-61.93424</v>
      </c>
      <c r="I32" s="104">
        <v>2653.18365</v>
      </c>
      <c r="J32" s="151"/>
      <c r="K32" s="141" t="s">
        <v>11</v>
      </c>
      <c r="L32" s="185">
        <v>12601</v>
      </c>
      <c r="M32" s="185">
        <v>4762.051606</v>
      </c>
      <c r="N32" s="185">
        <v>6650</v>
      </c>
      <c r="O32" s="208">
        <f>E32-'1.4 Udbytter'!O32</f>
        <v>-848.1729483499994</v>
      </c>
      <c r="P32" s="248">
        <v>-1.218648399999438</v>
      </c>
      <c r="Q32" s="185">
        <f>G32-'1.4 Udbytter'!Q32</f>
        <v>246.833802</v>
      </c>
      <c r="R32" s="185">
        <f>H32-'1.4 Udbytter'!R32</f>
        <v>-61.93424</v>
      </c>
      <c r="S32" s="185">
        <f>I32-'1.4 Udbytter'!S32</f>
        <v>-872.7533441999999</v>
      </c>
      <c r="T32" s="191"/>
    </row>
    <row r="33" spans="1:20" ht="12.75">
      <c r="A33" s="103" t="s">
        <v>12</v>
      </c>
      <c r="B33" s="185">
        <v>4985</v>
      </c>
      <c r="C33" s="185">
        <v>3178</v>
      </c>
      <c r="D33" s="185">
        <v>2602</v>
      </c>
      <c r="E33" s="185">
        <v>18570.953093847056</v>
      </c>
      <c r="F33" s="206">
        <v>18747.179789518243</v>
      </c>
      <c r="G33" s="185">
        <v>1488.297678878437</v>
      </c>
      <c r="H33" s="185">
        <v>1698.8053511592082</v>
      </c>
      <c r="I33" s="185">
        <v>5004.24872889698</v>
      </c>
      <c r="J33" s="151"/>
      <c r="K33" s="141" t="s">
        <v>12</v>
      </c>
      <c r="L33" s="185">
        <v>4357</v>
      </c>
      <c r="M33" s="185">
        <v>2284.00979</v>
      </c>
      <c r="N33" s="185">
        <v>1364</v>
      </c>
      <c r="O33" s="208">
        <f>E33-'1.4 Udbytter'!O33</f>
        <v>17272.329665266552</v>
      </c>
      <c r="P33" s="248">
        <v>17160.264509418244</v>
      </c>
      <c r="Q33" s="185">
        <f>G33-'1.4 Udbytter'!Q33</f>
        <v>1488.297678878437</v>
      </c>
      <c r="R33" s="185">
        <f>H33-'1.4 Udbytter'!R33</f>
        <v>1698.8053511592082</v>
      </c>
      <c r="S33" s="185">
        <f>I33-'1.4 Udbytter'!S33</f>
        <v>3464.5572675169797</v>
      </c>
      <c r="T33" s="191"/>
    </row>
    <row r="34" spans="1:20" ht="12.75">
      <c r="A34" s="103" t="s">
        <v>191</v>
      </c>
      <c r="B34" s="185">
        <v>1212</v>
      </c>
      <c r="C34" s="185">
        <v>1756</v>
      </c>
      <c r="D34" s="185">
        <v>3099</v>
      </c>
      <c r="E34" s="185">
        <v>3890.18865289</v>
      </c>
      <c r="F34" s="206">
        <v>3096.98606165</v>
      </c>
      <c r="G34" s="185">
        <v>516.44961134</v>
      </c>
      <c r="H34" s="104">
        <v>110.928611</v>
      </c>
      <c r="I34" s="104">
        <v>1110.04630874</v>
      </c>
      <c r="J34" s="151"/>
      <c r="K34" s="141" t="s">
        <v>191</v>
      </c>
      <c r="L34" s="185">
        <v>1162</v>
      </c>
      <c r="M34" s="185">
        <v>1576.904249</v>
      </c>
      <c r="N34" s="185">
        <v>2709</v>
      </c>
      <c r="O34" s="208">
        <f>E34-'1.4 Udbytter'!O34</f>
        <v>3369.49828969</v>
      </c>
      <c r="P34" s="248">
        <v>2754.42872235</v>
      </c>
      <c r="Q34" s="185">
        <f>G34-'1.4 Udbytter'!Q34</f>
        <v>145.10918634000006</v>
      </c>
      <c r="R34" s="185">
        <f>H34-'1.4 Udbytter'!R34</f>
        <v>110.928611</v>
      </c>
      <c r="S34" s="185">
        <f>I34-'1.4 Udbytter'!S34</f>
        <v>738.7058837400001</v>
      </c>
      <c r="T34" s="191"/>
    </row>
    <row r="35" spans="1:20" ht="13.5" customHeight="1">
      <c r="A35" s="103" t="s">
        <v>161</v>
      </c>
      <c r="B35" s="185">
        <v>-3175</v>
      </c>
      <c r="C35" s="185">
        <v>1254</v>
      </c>
      <c r="D35" s="185">
        <v>-2517</v>
      </c>
      <c r="E35" s="185">
        <v>-852.720532</v>
      </c>
      <c r="F35" s="206">
        <v>1114.355159</v>
      </c>
      <c r="G35" s="185">
        <v>-1453.049085</v>
      </c>
      <c r="H35" s="104">
        <v>1.938774</v>
      </c>
      <c r="I35" s="104">
        <v>-1332.440915</v>
      </c>
      <c r="J35" s="151"/>
      <c r="K35" s="141" t="s">
        <v>161</v>
      </c>
      <c r="L35" s="185">
        <v>-3420</v>
      </c>
      <c r="M35" s="185">
        <v>917.875627</v>
      </c>
      <c r="N35" s="185">
        <v>-3098</v>
      </c>
      <c r="O35" s="208">
        <f>E35-'1.4 Udbytter'!O35</f>
        <v>-1725.6417660000002</v>
      </c>
      <c r="P35" s="248">
        <v>116.50510499999996</v>
      </c>
      <c r="Q35" s="185">
        <f>G35-'1.4 Udbytter'!Q35</f>
        <v>-1453.049085</v>
      </c>
      <c r="R35" s="185">
        <f>H35-'1.4 Udbytter'!R35</f>
        <v>-87.529105</v>
      </c>
      <c r="S35" s="185">
        <f>I35-'1.4 Udbytter'!S35</f>
        <v>-1572.370735</v>
      </c>
      <c r="T35" s="191"/>
    </row>
    <row r="36" spans="1:20" ht="12.75" customHeight="1">
      <c r="A36" s="103" t="s">
        <v>158</v>
      </c>
      <c r="B36" s="185">
        <v>-2042</v>
      </c>
      <c r="C36" s="169">
        <v>-1689</v>
      </c>
      <c r="D36" s="169">
        <v>-2058</v>
      </c>
      <c r="E36" s="169">
        <v>-421</v>
      </c>
      <c r="F36" s="206">
        <v>-376.13194</v>
      </c>
      <c r="G36" s="169">
        <v>-11.916502000000001</v>
      </c>
      <c r="H36" s="169">
        <v>-0.24075</v>
      </c>
      <c r="I36" s="169">
        <v>-85.42683</v>
      </c>
      <c r="J36" s="151"/>
      <c r="K36" s="141" t="s">
        <v>158</v>
      </c>
      <c r="L36" s="185">
        <v>-2042</v>
      </c>
      <c r="M36" s="185">
        <v>-1692</v>
      </c>
      <c r="N36" s="185">
        <v>-2075</v>
      </c>
      <c r="O36" s="208">
        <f>E36-'1.4 Udbytter'!O36</f>
        <v>-421</v>
      </c>
      <c r="P36" s="248">
        <v>-376.13194</v>
      </c>
      <c r="Q36" s="185">
        <f>G36-'1.4 Udbytter'!Q36</f>
        <v>-11.916502000000001</v>
      </c>
      <c r="R36" s="185">
        <f>H36-'1.4 Udbytter'!R36</f>
        <v>-0.24075</v>
      </c>
      <c r="S36" s="185">
        <f>I36-'1.4 Udbytter'!S36</f>
        <v>-82.94247805542</v>
      </c>
      <c r="T36" s="191"/>
    </row>
    <row r="37" spans="1:20" ht="12.75">
      <c r="A37" s="103" t="s">
        <v>13</v>
      </c>
      <c r="B37" s="185">
        <v>-165</v>
      </c>
      <c r="C37" s="169">
        <v>-1501</v>
      </c>
      <c r="D37" s="169">
        <v>792</v>
      </c>
      <c r="E37" s="169">
        <v>8413.69112575</v>
      </c>
      <c r="F37" s="206">
        <v>1681.69075724</v>
      </c>
      <c r="G37" s="169">
        <v>397.08207445</v>
      </c>
      <c r="H37" s="169">
        <v>356.73791097</v>
      </c>
      <c r="I37" s="169">
        <v>895.05528387</v>
      </c>
      <c r="J37" s="151"/>
      <c r="K37" s="141" t="s">
        <v>13</v>
      </c>
      <c r="L37" s="185">
        <v>-1416</v>
      </c>
      <c r="M37" s="185">
        <v>-2452.2418310000003</v>
      </c>
      <c r="N37" s="185">
        <v>-684</v>
      </c>
      <c r="O37" s="208">
        <f>E37-'1.4 Udbytter'!O37</f>
        <v>7170.244887749999</v>
      </c>
      <c r="P37" s="248">
        <v>175.22760444000005</v>
      </c>
      <c r="Q37" s="185">
        <f>G37-'1.4 Udbytter'!Q37</f>
        <v>397.08207445</v>
      </c>
      <c r="R37" s="185">
        <f>H37-'1.4 Udbytter'!R37</f>
        <v>356.73791097</v>
      </c>
      <c r="S37" s="185">
        <f>I37-'1.4 Udbytter'!S37</f>
        <v>-278.6631633300001</v>
      </c>
      <c r="T37" s="191"/>
    </row>
    <row r="38" spans="1:20" ht="12.75">
      <c r="A38" s="103" t="s">
        <v>23</v>
      </c>
      <c r="B38" s="185">
        <v>2</v>
      </c>
      <c r="C38" s="169">
        <v>53</v>
      </c>
      <c r="D38" s="169">
        <v>-15</v>
      </c>
      <c r="E38" s="169">
        <v>36.74123</v>
      </c>
      <c r="F38" s="206">
        <v>28.9578</v>
      </c>
      <c r="G38" s="169">
        <v>3.3518</v>
      </c>
      <c r="H38" s="138">
        <v>-0.863</v>
      </c>
      <c r="I38" s="138">
        <v>18.804446</v>
      </c>
      <c r="J38" s="151"/>
      <c r="K38" s="141" t="s">
        <v>23</v>
      </c>
      <c r="L38" s="185">
        <v>-1</v>
      </c>
      <c r="M38" s="185">
        <v>38.288887</v>
      </c>
      <c r="N38" s="185">
        <v>-15</v>
      </c>
      <c r="O38" s="208">
        <f>E38-'1.4 Udbytter'!O38</f>
        <v>27.427641</v>
      </c>
      <c r="P38" s="248">
        <v>17.354726</v>
      </c>
      <c r="Q38" s="185">
        <f>G38-'1.4 Udbytter'!Q38</f>
        <v>3.3518</v>
      </c>
      <c r="R38" s="185">
        <f>H38-'1.4 Udbytter'!R38</f>
        <v>-0.863</v>
      </c>
      <c r="S38" s="185">
        <f>I38-'1.4 Udbytter'!S38</f>
        <v>11.501185999999999</v>
      </c>
      <c r="T38" s="191"/>
    </row>
    <row r="39" spans="1:20" ht="13.5" customHeight="1">
      <c r="A39" s="103" t="s">
        <v>24</v>
      </c>
      <c r="B39" s="185">
        <v>36</v>
      </c>
      <c r="C39" s="169">
        <v>403</v>
      </c>
      <c r="D39" s="169">
        <v>80</v>
      </c>
      <c r="E39" s="169">
        <v>12.576736785</v>
      </c>
      <c r="F39" s="206">
        <v>-45.90183941001</v>
      </c>
      <c r="G39" s="169">
        <v>-11.1206400042</v>
      </c>
      <c r="H39" s="138">
        <v>-6.030503</v>
      </c>
      <c r="I39" s="138">
        <v>-29.01232827</v>
      </c>
      <c r="J39" s="151"/>
      <c r="K39" s="141" t="s">
        <v>24</v>
      </c>
      <c r="L39" s="185">
        <v>30</v>
      </c>
      <c r="M39" s="185">
        <v>396.749188</v>
      </c>
      <c r="N39" s="185">
        <v>46</v>
      </c>
      <c r="O39" s="208">
        <f>E39-'1.4 Udbytter'!O39</f>
        <v>1.9079613849999983</v>
      </c>
      <c r="P39" s="248">
        <v>-102.28474431001</v>
      </c>
      <c r="Q39" s="185">
        <f>G39-'1.4 Udbytter'!Q39</f>
        <v>-11.1206400042</v>
      </c>
      <c r="R39" s="185">
        <f>H39-'1.4 Udbytter'!R39</f>
        <v>-6.030503</v>
      </c>
      <c r="S39" s="185">
        <f>I39-'1.4 Udbytter'!S39</f>
        <v>-42.20978907</v>
      </c>
      <c r="T39" s="191"/>
    </row>
    <row r="40" spans="1:20" ht="12.75">
      <c r="A40" s="103" t="s">
        <v>27</v>
      </c>
      <c r="B40" s="185">
        <v>72</v>
      </c>
      <c r="C40" s="169">
        <v>-26</v>
      </c>
      <c r="D40" s="169">
        <v>115</v>
      </c>
      <c r="E40" s="169">
        <v>140.29371661</v>
      </c>
      <c r="F40" s="206">
        <v>30.2454296</v>
      </c>
      <c r="G40" s="169">
        <v>-3.02166566</v>
      </c>
      <c r="H40" s="138">
        <v>3.06284778</v>
      </c>
      <c r="I40" s="138">
        <v>-1.05224793</v>
      </c>
      <c r="J40" s="151"/>
      <c r="K40" s="141" t="s">
        <v>27</v>
      </c>
      <c r="L40" s="185">
        <v>62</v>
      </c>
      <c r="M40" s="185">
        <v>-51.835184999999996</v>
      </c>
      <c r="N40" s="185">
        <v>97</v>
      </c>
      <c r="O40" s="208">
        <f>E40-'1.4 Udbytter'!O40</f>
        <v>108.57962160999999</v>
      </c>
      <c r="P40" s="248">
        <v>-12.043491199999998</v>
      </c>
      <c r="Q40" s="185">
        <f>G40-'1.4 Udbytter'!Q40</f>
        <v>-3.02166566</v>
      </c>
      <c r="R40" s="185">
        <f>H40-'1.4 Udbytter'!R40</f>
        <v>3.06284778</v>
      </c>
      <c r="S40" s="185">
        <f>I40-'1.4 Udbytter'!S40</f>
        <v>-1.05224793</v>
      </c>
      <c r="T40" s="191"/>
    </row>
    <row r="41" spans="1:20" ht="13.5" customHeight="1">
      <c r="A41" s="103" t="s">
        <v>159</v>
      </c>
      <c r="B41" s="185">
        <v>-398</v>
      </c>
      <c r="C41" s="169">
        <v>-948</v>
      </c>
      <c r="D41" s="169">
        <v>163</v>
      </c>
      <c r="E41" s="169">
        <v>3713.43611368</v>
      </c>
      <c r="F41" s="206">
        <v>-798.97705311</v>
      </c>
      <c r="G41" s="169">
        <v>-143.88629531</v>
      </c>
      <c r="H41" s="138">
        <v>-86.54161875</v>
      </c>
      <c r="I41" s="138">
        <v>323.4598829</v>
      </c>
      <c r="J41" s="151"/>
      <c r="K41" s="141" t="s">
        <v>159</v>
      </c>
      <c r="L41" s="185">
        <v>-1484</v>
      </c>
      <c r="M41" s="185">
        <v>-1963.933087</v>
      </c>
      <c r="N41" s="185">
        <v>-1126</v>
      </c>
      <c r="O41" s="208">
        <f>E41-'1.4 Udbytter'!O41</f>
        <v>2890.28067643</v>
      </c>
      <c r="P41" s="248">
        <v>-2510.81673011</v>
      </c>
      <c r="Q41" s="185">
        <f>G41-'1.4 Udbytter'!Q41</f>
        <v>-143.88629531</v>
      </c>
      <c r="R41" s="185">
        <f>H41-'1.4 Udbytter'!R41</f>
        <v>-86.54161875</v>
      </c>
      <c r="S41" s="185">
        <f>I41-'1.4 Udbytter'!S41</f>
        <v>-363.20193599999993</v>
      </c>
      <c r="T41" s="191"/>
    </row>
    <row r="42" spans="1:20" ht="12.75">
      <c r="A42" s="103" t="s">
        <v>60</v>
      </c>
      <c r="B42" s="185">
        <v>-84</v>
      </c>
      <c r="C42" s="169">
        <v>-233</v>
      </c>
      <c r="D42" s="169">
        <v>123</v>
      </c>
      <c r="E42" s="169">
        <v>363.43933088</v>
      </c>
      <c r="F42" s="206">
        <v>-1808.72249522</v>
      </c>
      <c r="G42" s="169">
        <v>-4.90139922</v>
      </c>
      <c r="H42" s="138">
        <v>0.12421395</v>
      </c>
      <c r="I42" s="138">
        <v>-6.47632347</v>
      </c>
      <c r="J42" s="151"/>
      <c r="K42" s="141" t="s">
        <v>60</v>
      </c>
      <c r="L42" s="185">
        <v>-84</v>
      </c>
      <c r="M42" s="185">
        <v>-233</v>
      </c>
      <c r="N42" s="185">
        <v>123</v>
      </c>
      <c r="O42" s="208">
        <f>E42-'1.4 Udbytter'!O42</f>
        <v>363.43933088</v>
      </c>
      <c r="P42" s="248">
        <v>-1808.72249522</v>
      </c>
      <c r="Q42" s="185">
        <f>G42-'1.4 Udbytter'!Q42</f>
        <v>-4.90139922</v>
      </c>
      <c r="R42" s="185">
        <f>H42-'1.4 Udbytter'!R42</f>
        <v>0.12421395</v>
      </c>
      <c r="S42" s="185">
        <f>I42-'1.4 Udbytter'!S42</f>
        <v>-6.47632347</v>
      </c>
      <c r="T42" s="191"/>
    </row>
    <row r="43" spans="1:20" ht="12.75">
      <c r="A43" s="103" t="s">
        <v>28</v>
      </c>
      <c r="B43" s="185">
        <v>-104</v>
      </c>
      <c r="C43" s="169"/>
      <c r="D43" s="169"/>
      <c r="E43" s="169"/>
      <c r="F43" s="206"/>
      <c r="G43" s="169"/>
      <c r="H43" s="138"/>
      <c r="I43" s="138"/>
      <c r="J43" s="151"/>
      <c r="K43" s="141" t="s">
        <v>28</v>
      </c>
      <c r="L43" s="185">
        <v>-104</v>
      </c>
      <c r="M43" s="185"/>
      <c r="N43" s="185"/>
      <c r="O43" s="208"/>
      <c r="P43" s="248">
        <v>0</v>
      </c>
      <c r="Q43" s="185">
        <f>G43-'1.4 Udbytter'!Q43</f>
        <v>0</v>
      </c>
      <c r="R43" s="185">
        <f>H43-'1.4 Udbytter'!R43</f>
        <v>0</v>
      </c>
      <c r="S43" s="185">
        <f>I43-'1.4 Udbytter'!S43</f>
        <v>0</v>
      </c>
      <c r="T43" s="191"/>
    </row>
    <row r="44" spans="1:20" ht="12.75">
      <c r="A44" s="103" t="s">
        <v>194</v>
      </c>
      <c r="B44" s="185">
        <v>141</v>
      </c>
      <c r="C44" s="169">
        <v>673</v>
      </c>
      <c r="D44" s="169">
        <v>-2</v>
      </c>
      <c r="E44" s="169">
        <v>-933.07392595996</v>
      </c>
      <c r="F44" s="206">
        <v>-482.57290139</v>
      </c>
      <c r="G44" s="169">
        <v>-65.43690030885</v>
      </c>
      <c r="H44" s="138">
        <v>30.65201854</v>
      </c>
      <c r="I44" s="138">
        <v>-356.18609506</v>
      </c>
      <c r="J44" s="151"/>
      <c r="K44" s="141" t="s">
        <v>194</v>
      </c>
      <c r="L44" s="185">
        <v>-176</v>
      </c>
      <c r="M44" s="185">
        <v>399</v>
      </c>
      <c r="N44" s="185">
        <v>-795</v>
      </c>
      <c r="O44" s="208">
        <f>E44-'1.4 Udbytter'!O44</f>
        <v>-1570.77790245996</v>
      </c>
      <c r="P44" s="248">
        <v>-1160.31651999</v>
      </c>
      <c r="Q44" s="185">
        <f>G44-'1.4 Udbytter'!Q44</f>
        <v>-65.43690030885</v>
      </c>
      <c r="R44" s="185">
        <f>H44-'1.4 Udbytter'!R44</f>
        <v>30.65201854</v>
      </c>
      <c r="S44" s="185">
        <f>I44-'1.4 Udbytter'!S44</f>
        <v>-827.36042466</v>
      </c>
      <c r="T44" s="191"/>
    </row>
    <row r="45" spans="1:20" ht="12.75">
      <c r="A45" s="103" t="s">
        <v>61</v>
      </c>
      <c r="B45" s="185">
        <v>1334</v>
      </c>
      <c r="C45" s="169">
        <v>1393</v>
      </c>
      <c r="D45" s="169">
        <v>2275</v>
      </c>
      <c r="E45" s="151">
        <v>2466.8635735678276</v>
      </c>
      <c r="F45" s="249">
        <v>806.485734215536</v>
      </c>
      <c r="G45" s="151">
        <v>-77.589272</v>
      </c>
      <c r="H45" s="151">
        <v>-7.349169</v>
      </c>
      <c r="I45" s="151">
        <v>251.22621</v>
      </c>
      <c r="J45" s="151"/>
      <c r="K45" s="141" t="s">
        <v>61</v>
      </c>
      <c r="L45" s="185">
        <v>1326</v>
      </c>
      <c r="M45" s="185">
        <v>1337</v>
      </c>
      <c r="N45" s="185">
        <v>2016</v>
      </c>
      <c r="O45" s="208">
        <f>E45-'1.4 Udbytter'!O45</f>
        <v>2400.6273135678275</v>
      </c>
      <c r="P45" s="248">
        <v>502.153420215536</v>
      </c>
      <c r="Q45" s="185">
        <f>G45-'1.4 Udbytter'!Q45</f>
        <v>-77.589272</v>
      </c>
      <c r="R45" s="185">
        <f>H45-'1.4 Udbytter'!R45</f>
        <v>-68.528522</v>
      </c>
      <c r="S45" s="185">
        <f>I45-'1.4 Udbytter'!S45</f>
        <v>180.333397</v>
      </c>
      <c r="T45" s="238"/>
    </row>
    <row r="46" spans="1:20" ht="12.75">
      <c r="A46" s="105" t="s">
        <v>15</v>
      </c>
      <c r="B46" s="76">
        <v>38044</v>
      </c>
      <c r="C46" s="76">
        <v>46911</v>
      </c>
      <c r="D46" s="76">
        <v>55552</v>
      </c>
      <c r="E46" s="76">
        <v>62584.04442471703</v>
      </c>
      <c r="F46" s="76">
        <v>47225.71356780796</v>
      </c>
      <c r="G46" s="76">
        <v>5968.607389257325</v>
      </c>
      <c r="H46" s="76">
        <v>17737.873958017448</v>
      </c>
      <c r="I46" s="76">
        <f>SUM(I3:I45)-I36</f>
        <v>33625.643555621355</v>
      </c>
      <c r="J46" s="151"/>
      <c r="K46" s="105" t="s">
        <v>15</v>
      </c>
      <c r="L46" s="76">
        <v>21563</v>
      </c>
      <c r="M46" s="76">
        <v>26015</v>
      </c>
      <c r="N46" s="76">
        <v>21134</v>
      </c>
      <c r="O46" s="76">
        <v>37654.92477804074</v>
      </c>
      <c r="P46" s="76">
        <v>8679.016061327957</v>
      </c>
      <c r="Q46" s="76">
        <f>SUM(Q3:Q45)-Q36</f>
        <v>5597.266964257325</v>
      </c>
      <c r="R46" s="76">
        <f>H46-'1.4 Udbytter'!R46</f>
        <v>17466.16970701745</v>
      </c>
      <c r="S46" s="76">
        <f>I46-'1.4 Udbytter'!S46</f>
        <v>15538.417185685932</v>
      </c>
      <c r="T46" s="238"/>
    </row>
    <row r="47" spans="1:20" ht="12.75">
      <c r="A47" s="106" t="s">
        <v>117</v>
      </c>
      <c r="B47" s="107">
        <v>35507</v>
      </c>
      <c r="C47" s="107">
        <v>45222</v>
      </c>
      <c r="D47" s="107">
        <v>53494</v>
      </c>
      <c r="E47" s="107">
        <v>62163.04442471703</v>
      </c>
      <c r="F47" s="107">
        <v>46849.58162780796</v>
      </c>
      <c r="G47" s="107">
        <v>5956.690887257325</v>
      </c>
      <c r="H47" s="107">
        <f>SUM(H3:H45)</f>
        <v>17737.873958017448</v>
      </c>
      <c r="I47" s="107">
        <f>SUM(I3:I45)</f>
        <v>33540.21672562136</v>
      </c>
      <c r="J47" s="199"/>
      <c r="K47" s="106" t="s">
        <v>117</v>
      </c>
      <c r="L47" s="107">
        <v>19521</v>
      </c>
      <c r="M47" s="107">
        <v>24323</v>
      </c>
      <c r="N47" s="107">
        <v>19059</v>
      </c>
      <c r="O47" s="107">
        <v>37233.92477804074</v>
      </c>
      <c r="P47" s="107">
        <v>8302.884121327957</v>
      </c>
      <c r="Q47" s="107">
        <f>SUM(Q3:Q45)</f>
        <v>5585.350462257325</v>
      </c>
      <c r="R47" s="107">
        <f>H46-'1.4 Udbytter'!R46</f>
        <v>17466.16970701745</v>
      </c>
      <c r="S47" s="107">
        <f>I47-'1.4 Udbytter'!S46</f>
        <v>15452.990355685935</v>
      </c>
      <c r="T47" s="191"/>
    </row>
    <row r="48" spans="1:20" ht="12.75">
      <c r="A48" s="238"/>
      <c r="B48" s="238"/>
      <c r="C48" s="238"/>
      <c r="D48" s="238"/>
      <c r="E48" s="238"/>
      <c r="F48" s="239"/>
      <c r="G48" s="239"/>
      <c r="H48" s="239"/>
      <c r="I48" s="239"/>
      <c r="J48" s="193"/>
      <c r="K48" s="238" t="s">
        <v>200</v>
      </c>
      <c r="L48" s="238"/>
      <c r="M48" s="238"/>
      <c r="N48" s="238"/>
      <c r="O48" s="238"/>
      <c r="P48" s="238"/>
      <c r="Q48" s="238"/>
      <c r="R48" s="238"/>
      <c r="S48" s="191"/>
      <c r="T48" s="191"/>
    </row>
    <row r="49" spans="1:20" s="191" customFormat="1" ht="12.75">
      <c r="A49" s="240"/>
      <c r="B49" s="240"/>
      <c r="C49" s="240"/>
      <c r="D49" s="240"/>
      <c r="E49" s="240"/>
      <c r="F49" s="240"/>
      <c r="G49" s="240"/>
      <c r="H49" s="240"/>
      <c r="I49" s="241"/>
      <c r="J49" s="238"/>
      <c r="K49" s="242"/>
      <c r="L49" s="190"/>
      <c r="M49" s="190"/>
      <c r="N49" s="190"/>
      <c r="O49" s="243"/>
      <c r="P49" s="243"/>
      <c r="Q49" s="243"/>
      <c r="R49" s="243"/>
      <c r="S49" s="190"/>
      <c r="T49" s="190"/>
    </row>
    <row r="50" spans="4:20" s="190" customFormat="1" ht="12.75">
      <c r="D50" s="244"/>
      <c r="E50" s="244"/>
      <c r="F50" s="244"/>
      <c r="G50" s="244"/>
      <c r="H50" s="244"/>
      <c r="I50" s="206"/>
      <c r="J50" s="241"/>
      <c r="K50" s="242"/>
      <c r="O50" s="243"/>
      <c r="P50" s="243"/>
      <c r="Q50" s="244"/>
      <c r="R50" s="244"/>
      <c r="S50" s="244"/>
      <c r="T50" s="240"/>
    </row>
    <row r="51" spans="5:19" s="190" customFormat="1" ht="12.75">
      <c r="E51" s="243"/>
      <c r="F51" s="243"/>
      <c r="G51" s="244"/>
      <c r="H51" s="244"/>
      <c r="I51" s="245"/>
      <c r="J51" s="245"/>
      <c r="K51" s="241"/>
      <c r="O51" s="243"/>
      <c r="P51" s="243"/>
      <c r="Q51" s="243"/>
      <c r="R51" s="243"/>
      <c r="S51" s="240"/>
    </row>
    <row r="52" spans="5:18" s="190" customFormat="1" ht="12.75">
      <c r="E52" s="243"/>
      <c r="F52" s="243"/>
      <c r="G52" s="243"/>
      <c r="H52" s="243"/>
      <c r="I52" s="246"/>
      <c r="J52" s="246"/>
      <c r="K52" s="242"/>
      <c r="O52" s="243"/>
      <c r="P52" s="243"/>
      <c r="Q52" s="243"/>
      <c r="R52" s="243"/>
    </row>
    <row r="53" spans="5:18" s="190" customFormat="1" ht="12.75">
      <c r="E53" s="243"/>
      <c r="F53" s="243"/>
      <c r="G53" s="243"/>
      <c r="H53" s="243"/>
      <c r="I53" s="246"/>
      <c r="J53" s="246"/>
      <c r="K53" s="242"/>
      <c r="O53" s="243"/>
      <c r="P53" s="243"/>
      <c r="Q53" s="243"/>
      <c r="R53" s="243"/>
    </row>
    <row r="54" spans="5:18" s="190" customFormat="1" ht="12.75">
      <c r="E54" s="243"/>
      <c r="F54" s="243"/>
      <c r="G54" s="243"/>
      <c r="H54" s="243"/>
      <c r="I54" s="246"/>
      <c r="J54" s="246"/>
      <c r="K54" s="242"/>
      <c r="O54" s="243"/>
      <c r="P54" s="243"/>
      <c r="Q54" s="243"/>
      <c r="R54" s="243"/>
    </row>
    <row r="55" spans="5:18" s="190" customFormat="1" ht="12.75">
      <c r="E55" s="243"/>
      <c r="F55" s="243"/>
      <c r="G55" s="243"/>
      <c r="H55" s="243"/>
      <c r="I55" s="246"/>
      <c r="J55" s="246"/>
      <c r="K55" s="242"/>
      <c r="O55" s="243"/>
      <c r="P55" s="243"/>
      <c r="Q55" s="243"/>
      <c r="R55" s="243"/>
    </row>
    <row r="56" spans="5:18" s="190" customFormat="1" ht="12.75">
      <c r="E56" s="243"/>
      <c r="F56" s="243"/>
      <c r="G56" s="243"/>
      <c r="H56" s="243"/>
      <c r="I56" s="246"/>
      <c r="J56" s="246"/>
      <c r="K56" s="242"/>
      <c r="O56" s="243"/>
      <c r="P56" s="243"/>
      <c r="Q56" s="243"/>
      <c r="R56" s="243"/>
    </row>
    <row r="57" spans="5:18" s="190" customFormat="1" ht="12.75">
      <c r="E57" s="243"/>
      <c r="F57" s="243"/>
      <c r="G57" s="243"/>
      <c r="H57" s="243"/>
      <c r="I57" s="246"/>
      <c r="J57" s="246"/>
      <c r="K57" s="242"/>
      <c r="O57" s="243"/>
      <c r="P57" s="243"/>
      <c r="Q57" s="243"/>
      <c r="R57" s="243"/>
    </row>
    <row r="58" spans="5:18" s="190" customFormat="1" ht="12.75">
      <c r="E58" s="243"/>
      <c r="F58" s="243"/>
      <c r="G58" s="243"/>
      <c r="H58" s="243"/>
      <c r="I58" s="246"/>
      <c r="J58" s="246"/>
      <c r="K58" s="242"/>
      <c r="O58" s="243"/>
      <c r="P58" s="243"/>
      <c r="Q58" s="243"/>
      <c r="R58" s="243"/>
    </row>
    <row r="59" spans="5:18" s="190" customFormat="1" ht="12.75">
      <c r="E59" s="243"/>
      <c r="F59" s="243"/>
      <c r="G59" s="243"/>
      <c r="H59" s="243"/>
      <c r="I59" s="245"/>
      <c r="J59" s="246"/>
      <c r="K59" s="242"/>
      <c r="O59" s="243"/>
      <c r="P59" s="243"/>
      <c r="Q59" s="243"/>
      <c r="R59" s="243"/>
    </row>
    <row r="60" spans="5:18" s="190" customFormat="1" ht="12.75">
      <c r="E60" s="243"/>
      <c r="F60" s="243"/>
      <c r="G60" s="243"/>
      <c r="H60" s="243"/>
      <c r="I60" s="246"/>
      <c r="J60" s="246"/>
      <c r="K60" s="242"/>
      <c r="O60" s="243"/>
      <c r="P60" s="243"/>
      <c r="Q60" s="243"/>
      <c r="R60" s="243"/>
    </row>
    <row r="61" spans="5:18" s="190" customFormat="1" ht="12.75">
      <c r="E61" s="243"/>
      <c r="F61" s="243"/>
      <c r="G61" s="243"/>
      <c r="H61" s="243"/>
      <c r="I61" s="246"/>
      <c r="J61" s="246"/>
      <c r="K61" s="242"/>
      <c r="O61" s="243"/>
      <c r="P61" s="243"/>
      <c r="Q61" s="243"/>
      <c r="R61" s="243"/>
    </row>
    <row r="62" spans="5:18" s="190" customFormat="1" ht="12.75">
      <c r="E62" s="243"/>
      <c r="F62" s="243"/>
      <c r="G62" s="243"/>
      <c r="H62" s="243"/>
      <c r="I62" s="246"/>
      <c r="J62" s="246"/>
      <c r="K62" s="242"/>
      <c r="O62" s="243"/>
      <c r="P62" s="243"/>
      <c r="Q62" s="243"/>
      <c r="R62" s="243"/>
    </row>
    <row r="63" spans="5:18" s="190" customFormat="1" ht="12.75">
      <c r="E63" s="243"/>
      <c r="F63" s="243"/>
      <c r="G63" s="243"/>
      <c r="H63" s="243"/>
      <c r="I63" s="246"/>
      <c r="J63" s="246"/>
      <c r="K63" s="242"/>
      <c r="O63" s="243"/>
      <c r="P63" s="243"/>
      <c r="Q63" s="243"/>
      <c r="R63" s="243"/>
    </row>
    <row r="64" spans="5:18" s="190" customFormat="1" ht="12.75">
      <c r="E64" s="243"/>
      <c r="F64" s="243"/>
      <c r="G64" s="243"/>
      <c r="H64" s="243"/>
      <c r="I64" s="246"/>
      <c r="J64" s="246"/>
      <c r="K64" s="242"/>
      <c r="O64" s="243"/>
      <c r="P64" s="243"/>
      <c r="Q64" s="243"/>
      <c r="R64" s="243"/>
    </row>
    <row r="65" spans="5:18" s="190" customFormat="1" ht="12.75">
      <c r="E65" s="243"/>
      <c r="F65" s="243"/>
      <c r="G65" s="243"/>
      <c r="H65" s="243"/>
      <c r="I65" s="246"/>
      <c r="J65" s="246"/>
      <c r="K65" s="242"/>
      <c r="O65" s="243"/>
      <c r="P65" s="243"/>
      <c r="Q65" s="243"/>
      <c r="R65" s="243"/>
    </row>
    <row r="66" spans="5:18" s="190" customFormat="1" ht="12.75">
      <c r="E66" s="243"/>
      <c r="F66" s="243"/>
      <c r="G66" s="243"/>
      <c r="H66" s="243"/>
      <c r="I66" s="246"/>
      <c r="J66" s="246"/>
      <c r="K66" s="242"/>
      <c r="O66" s="243"/>
      <c r="P66" s="243"/>
      <c r="Q66" s="243"/>
      <c r="R66" s="243"/>
    </row>
    <row r="67" spans="5:18" s="190" customFormat="1" ht="12.75">
      <c r="E67" s="243"/>
      <c r="F67" s="243"/>
      <c r="G67" s="243"/>
      <c r="H67" s="243"/>
      <c r="I67" s="246"/>
      <c r="J67" s="246"/>
      <c r="K67" s="242"/>
      <c r="O67" s="243"/>
      <c r="P67" s="243"/>
      <c r="Q67" s="243"/>
      <c r="R67" s="243"/>
    </row>
    <row r="68" spans="5:18" s="190" customFormat="1" ht="12.75">
      <c r="E68" s="243"/>
      <c r="F68" s="243"/>
      <c r="G68" s="243"/>
      <c r="H68" s="243"/>
      <c r="I68" s="246"/>
      <c r="J68" s="246"/>
      <c r="K68" s="242"/>
      <c r="O68" s="243"/>
      <c r="P68" s="243"/>
      <c r="Q68" s="243"/>
      <c r="R68" s="243"/>
    </row>
    <row r="69" spans="5:18" s="190" customFormat="1" ht="12.75">
      <c r="E69" s="243"/>
      <c r="F69" s="243"/>
      <c r="G69" s="243"/>
      <c r="H69" s="243"/>
      <c r="I69" s="246"/>
      <c r="J69" s="246"/>
      <c r="K69" s="242"/>
      <c r="O69" s="243"/>
      <c r="P69" s="243"/>
      <c r="Q69" s="243"/>
      <c r="R69" s="243"/>
    </row>
    <row r="70" spans="5:18" s="190" customFormat="1" ht="12.75">
      <c r="E70" s="243"/>
      <c r="F70" s="243"/>
      <c r="G70" s="243"/>
      <c r="H70" s="243"/>
      <c r="I70" s="246"/>
      <c r="J70" s="246"/>
      <c r="K70" s="242"/>
      <c r="O70" s="243"/>
      <c r="P70" s="243"/>
      <c r="Q70" s="243"/>
      <c r="R70" s="243"/>
    </row>
    <row r="71" spans="5:18" s="190" customFormat="1" ht="12.75">
      <c r="E71" s="243"/>
      <c r="F71" s="243"/>
      <c r="G71" s="243"/>
      <c r="H71" s="243"/>
      <c r="I71" s="246"/>
      <c r="J71" s="246"/>
      <c r="K71" s="242"/>
      <c r="O71" s="243"/>
      <c r="P71" s="243"/>
      <c r="Q71" s="243"/>
      <c r="R71" s="243"/>
    </row>
    <row r="72" spans="5:18" s="190" customFormat="1" ht="12.75">
      <c r="E72" s="243"/>
      <c r="F72" s="243"/>
      <c r="G72" s="243"/>
      <c r="H72" s="243"/>
      <c r="I72" s="246"/>
      <c r="J72" s="246"/>
      <c r="K72" s="242"/>
      <c r="O72" s="243"/>
      <c r="P72" s="243"/>
      <c r="Q72" s="243"/>
      <c r="R72" s="243"/>
    </row>
    <row r="73" spans="5:18" s="190" customFormat="1" ht="12.75">
      <c r="E73" s="243"/>
      <c r="F73" s="243"/>
      <c r="G73" s="243"/>
      <c r="H73" s="243"/>
      <c r="I73" s="246"/>
      <c r="J73" s="246"/>
      <c r="K73" s="242"/>
      <c r="O73" s="243"/>
      <c r="P73" s="243"/>
      <c r="Q73" s="243"/>
      <c r="R73" s="243"/>
    </row>
    <row r="74" spans="5:18" s="190" customFormat="1" ht="12.75">
      <c r="E74" s="243"/>
      <c r="F74" s="243"/>
      <c r="G74" s="243"/>
      <c r="H74" s="243"/>
      <c r="I74" s="246"/>
      <c r="J74" s="246"/>
      <c r="K74" s="242"/>
      <c r="O74" s="243"/>
      <c r="P74" s="243"/>
      <c r="Q74" s="243"/>
      <c r="R74" s="243"/>
    </row>
    <row r="75" spans="5:18" s="190" customFormat="1" ht="12.75">
      <c r="E75" s="243"/>
      <c r="F75" s="243"/>
      <c r="G75" s="243"/>
      <c r="H75" s="243"/>
      <c r="I75" s="246"/>
      <c r="J75" s="246"/>
      <c r="K75" s="242"/>
      <c r="O75" s="243"/>
      <c r="P75" s="243"/>
      <c r="Q75" s="243"/>
      <c r="R75" s="243"/>
    </row>
    <row r="76" spans="5:18" s="190" customFormat="1" ht="12.75">
      <c r="E76" s="243"/>
      <c r="F76" s="243"/>
      <c r="G76" s="243"/>
      <c r="H76" s="243"/>
      <c r="I76" s="246"/>
      <c r="J76" s="246"/>
      <c r="K76" s="242"/>
      <c r="O76" s="243"/>
      <c r="P76" s="243"/>
      <c r="Q76" s="243"/>
      <c r="R76" s="243"/>
    </row>
    <row r="77" spans="5:18" s="190" customFormat="1" ht="12.75">
      <c r="E77" s="243"/>
      <c r="F77" s="243"/>
      <c r="G77" s="243"/>
      <c r="H77" s="243"/>
      <c r="I77" s="246"/>
      <c r="J77" s="246"/>
      <c r="K77" s="242"/>
      <c r="O77" s="243"/>
      <c r="P77" s="243"/>
      <c r="Q77" s="243"/>
      <c r="R77" s="243"/>
    </row>
    <row r="78" spans="5:18" s="190" customFormat="1" ht="12.75">
      <c r="E78" s="243"/>
      <c r="F78" s="243"/>
      <c r="G78" s="243"/>
      <c r="H78" s="243"/>
      <c r="I78" s="246"/>
      <c r="J78" s="246"/>
      <c r="K78" s="242"/>
      <c r="O78" s="243"/>
      <c r="P78" s="243"/>
      <c r="Q78" s="243"/>
      <c r="R78" s="243"/>
    </row>
    <row r="79" spans="5:18" s="190" customFormat="1" ht="12.75">
      <c r="E79" s="243"/>
      <c r="F79" s="243"/>
      <c r="G79" s="243"/>
      <c r="H79" s="243"/>
      <c r="I79" s="246"/>
      <c r="J79" s="246"/>
      <c r="K79" s="242"/>
      <c r="O79" s="243"/>
      <c r="P79" s="243"/>
      <c r="Q79" s="243"/>
      <c r="R79" s="243"/>
    </row>
    <row r="80" spans="5:18" s="190" customFormat="1" ht="12.75">
      <c r="E80" s="243"/>
      <c r="F80" s="243"/>
      <c r="G80" s="243"/>
      <c r="H80" s="243"/>
      <c r="I80" s="246"/>
      <c r="J80" s="246"/>
      <c r="K80" s="242"/>
      <c r="O80" s="243"/>
      <c r="P80" s="243"/>
      <c r="Q80" s="243"/>
      <c r="R80" s="243"/>
    </row>
    <row r="81" spans="5:18" s="190" customFormat="1" ht="12.75">
      <c r="E81" s="243"/>
      <c r="F81" s="243"/>
      <c r="G81" s="243"/>
      <c r="H81" s="243"/>
      <c r="I81" s="246"/>
      <c r="J81" s="246"/>
      <c r="K81" s="242"/>
      <c r="O81" s="243"/>
      <c r="P81" s="243"/>
      <c r="Q81" s="243"/>
      <c r="R81" s="243"/>
    </row>
    <row r="82" spans="5:18" s="190" customFormat="1" ht="12.75">
      <c r="E82" s="243"/>
      <c r="F82" s="243"/>
      <c r="G82" s="243"/>
      <c r="H82" s="243"/>
      <c r="I82" s="246"/>
      <c r="J82" s="246"/>
      <c r="K82" s="242"/>
      <c r="O82" s="243"/>
      <c r="P82" s="243"/>
      <c r="Q82" s="243"/>
      <c r="R82" s="243"/>
    </row>
    <row r="83" spans="5:18" s="190" customFormat="1" ht="12.75">
      <c r="E83" s="243"/>
      <c r="F83" s="243"/>
      <c r="G83" s="243"/>
      <c r="H83" s="243"/>
      <c r="I83" s="246"/>
      <c r="J83" s="246"/>
      <c r="K83" s="242"/>
      <c r="O83" s="243"/>
      <c r="P83" s="243"/>
      <c r="Q83" s="243"/>
      <c r="R83" s="243"/>
    </row>
    <row r="84" spans="5:18" s="190" customFormat="1" ht="12.75">
      <c r="E84" s="243"/>
      <c r="F84" s="243"/>
      <c r="G84" s="243"/>
      <c r="H84" s="243"/>
      <c r="I84" s="246"/>
      <c r="J84" s="246"/>
      <c r="K84" s="242"/>
      <c r="O84" s="243"/>
      <c r="P84" s="243"/>
      <c r="Q84" s="243"/>
      <c r="R84" s="243"/>
    </row>
    <row r="85" spans="5:18" s="190" customFormat="1" ht="12.75">
      <c r="E85" s="243"/>
      <c r="F85" s="243"/>
      <c r="G85" s="243"/>
      <c r="H85" s="243"/>
      <c r="I85" s="246"/>
      <c r="J85" s="246"/>
      <c r="K85" s="242"/>
      <c r="O85" s="243"/>
      <c r="P85" s="243"/>
      <c r="Q85" s="243"/>
      <c r="R85" s="243"/>
    </row>
    <row r="86" spans="5:18" s="190" customFormat="1" ht="12.75">
      <c r="E86" s="243"/>
      <c r="F86" s="243"/>
      <c r="G86" s="243"/>
      <c r="H86" s="243"/>
      <c r="I86" s="246"/>
      <c r="J86" s="246"/>
      <c r="K86" s="242"/>
      <c r="O86" s="243"/>
      <c r="P86" s="243"/>
      <c r="Q86" s="243"/>
      <c r="R86" s="243"/>
    </row>
    <row r="87" spans="1:18" s="190" customFormat="1" ht="12.75">
      <c r="A87" s="270"/>
      <c r="B87" s="270"/>
      <c r="C87" s="271"/>
      <c r="D87" s="271"/>
      <c r="E87" s="271"/>
      <c r="F87" s="237"/>
      <c r="G87" s="237"/>
      <c r="H87" s="237"/>
      <c r="I87" s="237"/>
      <c r="J87" s="246"/>
      <c r="K87" s="242"/>
      <c r="O87" s="243"/>
      <c r="P87" s="243"/>
      <c r="Q87" s="243"/>
      <c r="R87" s="243"/>
    </row>
    <row r="88" spans="4:18" s="190" customFormat="1" ht="12.75">
      <c r="D88" s="243"/>
      <c r="E88" s="243"/>
      <c r="F88" s="243"/>
      <c r="G88" s="243"/>
      <c r="H88" s="243"/>
      <c r="I88" s="246"/>
      <c r="J88" s="237"/>
      <c r="K88" s="242"/>
      <c r="O88" s="243"/>
      <c r="P88" s="243"/>
      <c r="Q88" s="243"/>
      <c r="R88" s="243"/>
    </row>
    <row r="89" spans="4:18" s="190" customFormat="1" ht="12.75">
      <c r="D89" s="243"/>
      <c r="E89" s="243"/>
      <c r="F89" s="243"/>
      <c r="G89" s="243"/>
      <c r="H89" s="243"/>
      <c r="I89" s="246"/>
      <c r="J89" s="246"/>
      <c r="K89" s="242"/>
      <c r="O89" s="243"/>
      <c r="P89" s="243"/>
      <c r="Q89" s="243"/>
      <c r="R89" s="243"/>
    </row>
    <row r="90" spans="4:18" s="190" customFormat="1" ht="12.75">
      <c r="D90" s="243"/>
      <c r="E90" s="243"/>
      <c r="F90" s="243"/>
      <c r="G90" s="243"/>
      <c r="H90" s="243"/>
      <c r="I90" s="246"/>
      <c r="J90" s="246"/>
      <c r="K90" s="242"/>
      <c r="O90" s="243"/>
      <c r="P90" s="243"/>
      <c r="Q90" s="243"/>
      <c r="R90" s="243"/>
    </row>
    <row r="91" spans="4:18" s="190" customFormat="1" ht="12.75">
      <c r="D91" s="243"/>
      <c r="E91" s="243"/>
      <c r="F91" s="243"/>
      <c r="G91" s="243"/>
      <c r="H91" s="243"/>
      <c r="I91" s="246"/>
      <c r="J91" s="246"/>
      <c r="K91" s="242"/>
      <c r="O91" s="243"/>
      <c r="P91" s="243"/>
      <c r="Q91" s="243"/>
      <c r="R91" s="243"/>
    </row>
    <row r="92" spans="4:18" s="190" customFormat="1" ht="12.75">
      <c r="D92" s="243"/>
      <c r="E92" s="243"/>
      <c r="F92" s="243"/>
      <c r="G92" s="243"/>
      <c r="H92" s="243"/>
      <c r="I92" s="246"/>
      <c r="J92" s="246"/>
      <c r="K92" s="242"/>
      <c r="O92" s="243"/>
      <c r="P92" s="243"/>
      <c r="Q92" s="243"/>
      <c r="R92" s="243"/>
    </row>
    <row r="93" spans="4:18" s="190" customFormat="1" ht="12.75">
      <c r="D93" s="243"/>
      <c r="E93" s="243"/>
      <c r="F93" s="243"/>
      <c r="G93" s="243"/>
      <c r="H93" s="243"/>
      <c r="I93" s="246"/>
      <c r="J93" s="246"/>
      <c r="K93" s="242"/>
      <c r="O93" s="243"/>
      <c r="P93" s="243"/>
      <c r="Q93" s="243"/>
      <c r="R93" s="243"/>
    </row>
    <row r="94" spans="4:18" s="190" customFormat="1" ht="12.75">
      <c r="D94" s="243"/>
      <c r="E94" s="243"/>
      <c r="F94" s="243"/>
      <c r="G94" s="243"/>
      <c r="H94" s="243"/>
      <c r="I94" s="246"/>
      <c r="J94" s="246"/>
      <c r="K94" s="242"/>
      <c r="O94" s="243"/>
      <c r="P94" s="243"/>
      <c r="Q94" s="243"/>
      <c r="R94" s="243"/>
    </row>
    <row r="95" spans="4:18" s="190" customFormat="1" ht="12.75">
      <c r="D95" s="243"/>
      <c r="E95" s="243"/>
      <c r="F95" s="243"/>
      <c r="G95" s="243"/>
      <c r="H95" s="243"/>
      <c r="I95" s="246"/>
      <c r="J95" s="246"/>
      <c r="K95" s="242"/>
      <c r="O95" s="243"/>
      <c r="P95" s="243"/>
      <c r="Q95" s="243"/>
      <c r="R95" s="243"/>
    </row>
    <row r="96" spans="4:18" s="190" customFormat="1" ht="12.75">
      <c r="D96" s="243"/>
      <c r="E96" s="243"/>
      <c r="F96" s="243"/>
      <c r="G96" s="243"/>
      <c r="H96" s="243"/>
      <c r="I96" s="246"/>
      <c r="J96" s="246"/>
      <c r="K96" s="242"/>
      <c r="O96" s="243"/>
      <c r="P96" s="243"/>
      <c r="Q96" s="243"/>
      <c r="R96" s="243"/>
    </row>
    <row r="97" spans="4:18" s="190" customFormat="1" ht="12.75">
      <c r="D97" s="243"/>
      <c r="E97" s="243"/>
      <c r="F97" s="243"/>
      <c r="G97" s="243"/>
      <c r="H97" s="243"/>
      <c r="I97" s="246"/>
      <c r="J97" s="246"/>
      <c r="K97" s="242"/>
      <c r="O97" s="243"/>
      <c r="P97" s="243"/>
      <c r="Q97" s="243"/>
      <c r="R97" s="243"/>
    </row>
    <row r="98" spans="4:18" s="190" customFormat="1" ht="12.75">
      <c r="D98" s="243"/>
      <c r="E98" s="243"/>
      <c r="F98" s="243"/>
      <c r="G98" s="243"/>
      <c r="H98" s="243"/>
      <c r="I98" s="246"/>
      <c r="J98" s="246"/>
      <c r="K98" s="242"/>
      <c r="O98" s="243"/>
      <c r="P98" s="243"/>
      <c r="Q98" s="243"/>
      <c r="R98" s="243"/>
    </row>
    <row r="99" spans="4:18" s="190" customFormat="1" ht="12.75">
      <c r="D99" s="243"/>
      <c r="E99" s="243"/>
      <c r="F99" s="243"/>
      <c r="G99" s="243"/>
      <c r="H99" s="243"/>
      <c r="I99" s="246"/>
      <c r="J99" s="246"/>
      <c r="K99" s="242"/>
      <c r="O99" s="243"/>
      <c r="P99" s="243"/>
      <c r="Q99" s="243"/>
      <c r="R99" s="243"/>
    </row>
    <row r="100" spans="1:20" s="190" customFormat="1" ht="12.75">
      <c r="A100" s="11"/>
      <c r="B100" s="11"/>
      <c r="C100" s="11"/>
      <c r="D100" s="30"/>
      <c r="E100" s="30"/>
      <c r="F100" s="30"/>
      <c r="G100" s="30"/>
      <c r="H100" s="30"/>
      <c r="I100" s="196"/>
      <c r="J100" s="246"/>
      <c r="K100" s="139"/>
      <c r="L100" s="11"/>
      <c r="M100" s="11"/>
      <c r="N100" s="11"/>
      <c r="O100" s="30"/>
      <c r="P100" s="30"/>
      <c r="Q100" s="30"/>
      <c r="R100" s="30"/>
      <c r="S100" s="11"/>
      <c r="T100" s="11"/>
    </row>
    <row r="101" spans="4:22" s="11" customFormat="1" ht="12.75">
      <c r="D101" s="30"/>
      <c r="E101" s="30"/>
      <c r="F101" s="30"/>
      <c r="G101" s="30"/>
      <c r="H101" s="30"/>
      <c r="I101" s="196"/>
      <c r="J101" s="196"/>
      <c r="K101" s="139"/>
      <c r="O101" s="30"/>
      <c r="P101" s="30"/>
      <c r="Q101" s="30"/>
      <c r="R101" s="30"/>
      <c r="U101" s="190"/>
      <c r="V101" s="190"/>
    </row>
    <row r="102" spans="4:22" s="11" customFormat="1" ht="12.75">
      <c r="D102" s="30"/>
      <c r="E102" s="30"/>
      <c r="F102" s="30"/>
      <c r="G102" s="30"/>
      <c r="H102" s="30"/>
      <c r="I102" s="196"/>
      <c r="J102" s="196"/>
      <c r="K102" s="139"/>
      <c r="O102" s="30"/>
      <c r="P102" s="30"/>
      <c r="Q102" s="30"/>
      <c r="R102" s="30"/>
      <c r="U102" s="190"/>
      <c r="V102" s="190"/>
    </row>
    <row r="103" spans="4:22" s="11" customFormat="1" ht="12.75">
      <c r="D103" s="30"/>
      <c r="E103" s="30"/>
      <c r="F103" s="30"/>
      <c r="G103" s="30"/>
      <c r="H103" s="30"/>
      <c r="I103" s="196"/>
      <c r="J103" s="196"/>
      <c r="K103" s="139"/>
      <c r="O103" s="30"/>
      <c r="P103" s="30"/>
      <c r="Q103" s="30"/>
      <c r="R103" s="30"/>
      <c r="U103" s="190"/>
      <c r="V103" s="190"/>
    </row>
    <row r="104" spans="4:22" s="11" customFormat="1" ht="12.75">
      <c r="D104" s="30"/>
      <c r="E104" s="30"/>
      <c r="F104" s="30"/>
      <c r="G104" s="30"/>
      <c r="H104" s="30"/>
      <c r="I104" s="196"/>
      <c r="J104" s="196"/>
      <c r="K104" s="139"/>
      <c r="O104" s="30"/>
      <c r="P104" s="30"/>
      <c r="Q104" s="30"/>
      <c r="R104" s="30"/>
      <c r="U104" s="190"/>
      <c r="V104" s="190"/>
    </row>
    <row r="105" spans="4:22" s="11" customFormat="1" ht="12.75">
      <c r="D105" s="30"/>
      <c r="E105" s="30"/>
      <c r="F105" s="30"/>
      <c r="G105" s="30"/>
      <c r="H105" s="30"/>
      <c r="I105" s="196"/>
      <c r="J105" s="196"/>
      <c r="K105" s="139"/>
      <c r="O105" s="30"/>
      <c r="P105" s="30"/>
      <c r="Q105" s="30"/>
      <c r="R105" s="30"/>
      <c r="U105" s="190"/>
      <c r="V105" s="190"/>
    </row>
    <row r="106" spans="4:22" s="11" customFormat="1" ht="12.75">
      <c r="D106" s="30"/>
      <c r="E106" s="30"/>
      <c r="F106" s="30"/>
      <c r="G106" s="30"/>
      <c r="H106" s="30"/>
      <c r="I106" s="196"/>
      <c r="J106" s="196"/>
      <c r="K106" s="139"/>
      <c r="O106" s="30"/>
      <c r="P106" s="30"/>
      <c r="Q106" s="30"/>
      <c r="R106" s="30"/>
      <c r="U106" s="190"/>
      <c r="V106" s="190"/>
    </row>
    <row r="107" spans="4:22" s="11" customFormat="1" ht="12.75">
      <c r="D107" s="30"/>
      <c r="E107" s="30"/>
      <c r="F107" s="30"/>
      <c r="G107" s="30"/>
      <c r="H107" s="30"/>
      <c r="I107" s="196"/>
      <c r="J107" s="196"/>
      <c r="K107" s="139"/>
      <c r="O107" s="30"/>
      <c r="P107" s="30"/>
      <c r="Q107" s="30"/>
      <c r="R107" s="30"/>
      <c r="U107" s="190"/>
      <c r="V107" s="190"/>
    </row>
    <row r="108" spans="4:22" s="11" customFormat="1" ht="12.75">
      <c r="D108" s="30"/>
      <c r="E108" s="30"/>
      <c r="F108" s="30"/>
      <c r="G108" s="30"/>
      <c r="H108" s="30"/>
      <c r="I108" s="196"/>
      <c r="J108" s="196"/>
      <c r="K108" s="139"/>
      <c r="O108" s="30"/>
      <c r="P108" s="30"/>
      <c r="Q108" s="30"/>
      <c r="R108" s="30"/>
      <c r="U108" s="190"/>
      <c r="V108" s="190"/>
    </row>
    <row r="109" spans="4:22" s="11" customFormat="1" ht="12.75">
      <c r="D109" s="30"/>
      <c r="E109" s="30"/>
      <c r="F109" s="30"/>
      <c r="G109" s="30"/>
      <c r="H109" s="30"/>
      <c r="I109" s="196"/>
      <c r="J109" s="196"/>
      <c r="K109" s="139"/>
      <c r="O109" s="30"/>
      <c r="P109" s="30"/>
      <c r="Q109" s="30"/>
      <c r="R109" s="30"/>
      <c r="U109" s="190"/>
      <c r="V109" s="190"/>
    </row>
    <row r="110" spans="4:22" s="11" customFormat="1" ht="12.75">
      <c r="D110" s="30"/>
      <c r="E110" s="30"/>
      <c r="F110" s="30"/>
      <c r="G110" s="30"/>
      <c r="H110" s="30"/>
      <c r="I110" s="196"/>
      <c r="J110" s="196"/>
      <c r="K110" s="139"/>
      <c r="O110" s="30"/>
      <c r="P110" s="30"/>
      <c r="Q110" s="30"/>
      <c r="R110" s="30"/>
      <c r="U110" s="190"/>
      <c r="V110" s="190"/>
    </row>
    <row r="111" spans="4:22" s="11" customFormat="1" ht="12.75">
      <c r="D111" s="30"/>
      <c r="E111" s="30"/>
      <c r="F111" s="30"/>
      <c r="G111" s="30"/>
      <c r="H111" s="30"/>
      <c r="I111" s="196"/>
      <c r="J111" s="196"/>
      <c r="K111" s="139"/>
      <c r="O111" s="30"/>
      <c r="P111" s="30"/>
      <c r="Q111" s="30"/>
      <c r="R111" s="30"/>
      <c r="U111" s="190"/>
      <c r="V111" s="190"/>
    </row>
    <row r="112" spans="4:22" s="11" customFormat="1" ht="12.75">
      <c r="D112" s="30"/>
      <c r="E112" s="30"/>
      <c r="F112" s="30"/>
      <c r="G112" s="30"/>
      <c r="H112" s="30"/>
      <c r="I112" s="196"/>
      <c r="J112" s="196"/>
      <c r="K112" s="139"/>
      <c r="O112" s="30"/>
      <c r="P112" s="30"/>
      <c r="Q112" s="30"/>
      <c r="R112" s="30"/>
      <c r="U112" s="190"/>
      <c r="V112" s="190"/>
    </row>
    <row r="113" spans="4:22" s="11" customFormat="1" ht="12.75">
      <c r="D113" s="30"/>
      <c r="E113" s="30"/>
      <c r="F113" s="30"/>
      <c r="G113" s="30"/>
      <c r="H113" s="30"/>
      <c r="I113" s="196"/>
      <c r="J113" s="196"/>
      <c r="K113" s="139"/>
      <c r="O113" s="30"/>
      <c r="P113" s="30"/>
      <c r="Q113" s="30"/>
      <c r="R113" s="30"/>
      <c r="U113" s="190"/>
      <c r="V113" s="190"/>
    </row>
    <row r="114" spans="4:22" s="11" customFormat="1" ht="12.75">
      <c r="D114" s="30"/>
      <c r="E114" s="30"/>
      <c r="F114" s="30"/>
      <c r="G114" s="30"/>
      <c r="H114" s="30"/>
      <c r="I114" s="196"/>
      <c r="J114" s="196"/>
      <c r="K114" s="139"/>
      <c r="O114" s="30"/>
      <c r="P114" s="30"/>
      <c r="Q114" s="30"/>
      <c r="R114" s="30"/>
      <c r="U114" s="190"/>
      <c r="V114" s="190"/>
    </row>
    <row r="115" spans="4:22" s="11" customFormat="1" ht="12.75">
      <c r="D115" s="30"/>
      <c r="E115" s="30"/>
      <c r="F115" s="30"/>
      <c r="G115" s="30"/>
      <c r="H115" s="30"/>
      <c r="I115" s="196"/>
      <c r="J115" s="196"/>
      <c r="K115" s="139"/>
      <c r="O115" s="30"/>
      <c r="P115" s="30"/>
      <c r="Q115" s="30"/>
      <c r="R115" s="30"/>
      <c r="U115" s="190"/>
      <c r="V115" s="190"/>
    </row>
    <row r="116" spans="4:22" s="11" customFormat="1" ht="12.75">
      <c r="D116" s="30"/>
      <c r="E116" s="30"/>
      <c r="F116" s="30"/>
      <c r="G116" s="30"/>
      <c r="H116" s="30"/>
      <c r="I116" s="196"/>
      <c r="J116" s="196"/>
      <c r="K116" s="139"/>
      <c r="O116" s="30"/>
      <c r="P116" s="30"/>
      <c r="Q116" s="30"/>
      <c r="R116" s="30"/>
      <c r="U116" s="190"/>
      <c r="V116" s="190"/>
    </row>
    <row r="117" spans="4:22" s="11" customFormat="1" ht="12.75">
      <c r="D117" s="30"/>
      <c r="E117" s="30"/>
      <c r="F117" s="30"/>
      <c r="G117" s="30"/>
      <c r="H117" s="30"/>
      <c r="I117" s="196"/>
      <c r="J117" s="196"/>
      <c r="K117" s="139"/>
      <c r="O117" s="30"/>
      <c r="P117" s="30"/>
      <c r="Q117" s="30"/>
      <c r="R117" s="30"/>
      <c r="U117" s="190"/>
      <c r="V117" s="190"/>
    </row>
    <row r="118" spans="4:22" s="11" customFormat="1" ht="12.75">
      <c r="D118" s="30"/>
      <c r="E118" s="30"/>
      <c r="F118" s="30"/>
      <c r="G118" s="30"/>
      <c r="H118" s="30"/>
      <c r="I118" s="196"/>
      <c r="J118" s="196"/>
      <c r="K118" s="139"/>
      <c r="O118" s="30"/>
      <c r="P118" s="30"/>
      <c r="Q118" s="30"/>
      <c r="R118" s="30"/>
      <c r="U118" s="190"/>
      <c r="V118" s="190"/>
    </row>
    <row r="119" spans="1:22" s="11" customFormat="1" ht="12.75">
      <c r="A119"/>
      <c r="B119"/>
      <c r="C119"/>
      <c r="D119"/>
      <c r="E119"/>
      <c r="F119"/>
      <c r="G119"/>
      <c r="H119"/>
      <c r="I119"/>
      <c r="J119" s="196"/>
      <c r="K119"/>
      <c r="L119"/>
      <c r="M119"/>
      <c r="N119"/>
      <c r="O119"/>
      <c r="P119"/>
      <c r="Q119"/>
      <c r="R119"/>
      <c r="S119"/>
      <c r="T119"/>
      <c r="U119" s="190"/>
      <c r="V119" s="190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644"/>
  <sheetViews>
    <sheetView zoomScale="75" zoomScaleNormal="75" zoomScalePageLayoutView="0" workbookViewId="0" topLeftCell="A1">
      <selection activeCell="A52" sqref="A52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1" customWidth="1"/>
    <col min="9" max="34" width="9.28125" style="191" customWidth="1"/>
  </cols>
  <sheetData>
    <row r="1" spans="1:34" s="7" customFormat="1" ht="20.25" customHeight="1">
      <c r="A1" s="260" t="s">
        <v>125</v>
      </c>
      <c r="B1" s="260"/>
      <c r="C1" s="260"/>
      <c r="D1" s="260"/>
      <c r="E1" s="260"/>
      <c r="F1" s="260"/>
      <c r="G1" s="260"/>
      <c r="H1" s="264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34" s="7" customFormat="1" ht="12.75">
      <c r="A2" s="140" t="s">
        <v>124</v>
      </c>
      <c r="B2" s="57"/>
      <c r="C2" s="57"/>
      <c r="D2" s="57"/>
      <c r="E2" s="57"/>
      <c r="F2" s="57"/>
      <c r="G2" s="57"/>
      <c r="H2" s="57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s="7" customFormat="1" ht="43.5" customHeight="1">
      <c r="A3" s="58" t="s">
        <v>126</v>
      </c>
      <c r="B3" s="59">
        <v>2014</v>
      </c>
      <c r="C3" s="59">
        <v>2015</v>
      </c>
      <c r="D3" s="59">
        <v>2016</v>
      </c>
      <c r="E3" s="59">
        <v>2017</v>
      </c>
      <c r="F3" s="59">
        <v>2018</v>
      </c>
      <c r="G3" s="59" t="s">
        <v>252</v>
      </c>
      <c r="H3" s="59" t="s">
        <v>254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s="7" customFormat="1" ht="12.75">
      <c r="A4" s="60" t="s">
        <v>67</v>
      </c>
      <c r="B4" s="63">
        <v>100225</v>
      </c>
      <c r="C4" s="61">
        <v>117701</v>
      </c>
      <c r="D4" s="61">
        <v>131670</v>
      </c>
      <c r="E4" s="61">
        <v>142286.76469245352</v>
      </c>
      <c r="F4" s="253">
        <v>85758.93285561148</v>
      </c>
      <c r="G4" s="253">
        <v>93293.9380331833</v>
      </c>
      <c r="H4" s="253">
        <v>100323.37764493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1:34" s="7" customFormat="1" ht="12.75">
      <c r="A5" s="60" t="s">
        <v>68</v>
      </c>
      <c r="B5" s="63">
        <v>5718</v>
      </c>
      <c r="C5" s="63">
        <v>7503</v>
      </c>
      <c r="D5" s="63">
        <v>7861</v>
      </c>
      <c r="E5" s="63">
        <v>7088.98058659</v>
      </c>
      <c r="F5" s="253">
        <v>6192.21750892</v>
      </c>
      <c r="G5" s="253">
        <v>6665.18828079</v>
      </c>
      <c r="H5" s="253">
        <v>6896.68752742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</row>
    <row r="6" spans="1:34" s="7" customFormat="1" ht="12.75">
      <c r="A6" s="60" t="s">
        <v>69</v>
      </c>
      <c r="B6" s="64">
        <v>396211</v>
      </c>
      <c r="C6" s="63">
        <v>441493</v>
      </c>
      <c r="D6" s="63">
        <v>439860</v>
      </c>
      <c r="E6" s="63">
        <v>478360.4288258325</v>
      </c>
      <c r="F6" s="253">
        <v>436313.61048841244</v>
      </c>
      <c r="G6" s="253">
        <v>465479.5303934168</v>
      </c>
      <c r="H6" s="253">
        <v>476323.3911736442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4" s="7" customFormat="1" ht="12.75">
      <c r="A7" s="60" t="s">
        <v>212</v>
      </c>
      <c r="B7" s="64">
        <v>20946</v>
      </c>
      <c r="C7" s="64">
        <v>20445</v>
      </c>
      <c r="D7" s="64">
        <v>21033</v>
      </c>
      <c r="E7" s="64">
        <v>28978.830572000003</v>
      </c>
      <c r="F7" s="253">
        <v>28947.478649</v>
      </c>
      <c r="G7" s="253">
        <v>33714.467201</v>
      </c>
      <c r="H7" s="253">
        <v>36106.626692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</row>
    <row r="8" spans="1:34" s="7" customFormat="1" ht="12.75">
      <c r="A8" s="60" t="s">
        <v>242</v>
      </c>
      <c r="B8" s="64"/>
      <c r="C8" s="64"/>
      <c r="D8" s="64"/>
      <c r="E8" s="64"/>
      <c r="F8" s="253">
        <v>61.669912</v>
      </c>
      <c r="G8" s="253">
        <v>81.712605</v>
      </c>
      <c r="H8" s="253">
        <v>86.843453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4" s="7" customFormat="1" ht="12.75">
      <c r="A9" s="60" t="s">
        <v>70</v>
      </c>
      <c r="B9" s="65">
        <v>8927</v>
      </c>
      <c r="C9" s="64">
        <v>10589</v>
      </c>
      <c r="D9" s="64">
        <v>10876</v>
      </c>
      <c r="E9" s="64">
        <v>13538.134747</v>
      </c>
      <c r="F9" s="253">
        <v>13221.313563</v>
      </c>
      <c r="G9" s="253">
        <v>13942.130001</v>
      </c>
      <c r="H9" s="253">
        <v>14330.428007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</row>
    <row r="10" spans="1:34" s="7" customFormat="1" ht="12.75">
      <c r="A10" s="60" t="s">
        <v>71</v>
      </c>
      <c r="B10" s="63">
        <v>40068</v>
      </c>
      <c r="C10" s="65">
        <v>39306</v>
      </c>
      <c r="D10" s="65">
        <v>41480</v>
      </c>
      <c r="E10" s="65">
        <v>50859.56671178</v>
      </c>
      <c r="F10" s="253">
        <v>48477.16273023</v>
      </c>
      <c r="G10" s="253">
        <v>51327.15557136</v>
      </c>
      <c r="H10" s="253">
        <v>52425.31868498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</row>
    <row r="11" spans="1:34" s="7" customFormat="1" ht="12.75">
      <c r="A11" s="60" t="s">
        <v>72</v>
      </c>
      <c r="B11" s="61">
        <v>8864</v>
      </c>
      <c r="C11" s="63">
        <v>10281</v>
      </c>
      <c r="D11" s="63">
        <v>12078</v>
      </c>
      <c r="E11" s="63">
        <v>13699.867329</v>
      </c>
      <c r="F11" s="253">
        <v>13324.914193</v>
      </c>
      <c r="G11" s="253">
        <v>14229.542951</v>
      </c>
      <c r="H11" s="253">
        <v>14603.571641999997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</row>
    <row r="12" spans="1:34" s="7" customFormat="1" ht="12.75">
      <c r="A12" s="60" t="s">
        <v>73</v>
      </c>
      <c r="B12" s="63">
        <v>60582</v>
      </c>
      <c r="C12" s="63">
        <v>66985</v>
      </c>
      <c r="D12" s="63">
        <v>69797</v>
      </c>
      <c r="E12" s="63">
        <v>90530.87477680032</v>
      </c>
      <c r="F12" s="253">
        <v>80488.21450920429</v>
      </c>
      <c r="G12" s="253">
        <v>89679.02863308463</v>
      </c>
      <c r="H12" s="253">
        <v>95708.57825958269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</row>
    <row r="13" spans="1:34" s="7" customFormat="1" ht="12.75">
      <c r="A13" s="60" t="s">
        <v>144</v>
      </c>
      <c r="B13" s="63">
        <v>158092</v>
      </c>
      <c r="C13" s="63">
        <v>166384</v>
      </c>
      <c r="D13" s="63">
        <v>179616</v>
      </c>
      <c r="E13" s="63">
        <v>188288.277639</v>
      </c>
      <c r="F13" s="253">
        <v>177370.455432</v>
      </c>
      <c r="G13" s="253">
        <v>189764.000472</v>
      </c>
      <c r="H13" s="253">
        <v>193075.063372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</row>
    <row r="14" spans="1:34" s="7" customFormat="1" ht="12.75">
      <c r="A14" s="60" t="s">
        <v>118</v>
      </c>
      <c r="B14" s="63">
        <v>519487</v>
      </c>
      <c r="C14" s="63">
        <v>556253</v>
      </c>
      <c r="D14" s="63">
        <v>625417</v>
      </c>
      <c r="E14" s="63">
        <v>669263.7906750272</v>
      </c>
      <c r="F14" s="253">
        <v>646256.2410457202</v>
      </c>
      <c r="G14" s="253">
        <v>711417.5961554731</v>
      </c>
      <c r="H14" s="253">
        <v>732340.2095107895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</row>
    <row r="15" spans="1:34" s="7" customFormat="1" ht="12.75">
      <c r="A15" s="60" t="s">
        <v>74</v>
      </c>
      <c r="B15" s="63">
        <v>43166</v>
      </c>
      <c r="C15" s="63">
        <v>50754</v>
      </c>
      <c r="D15" s="63">
        <v>54363</v>
      </c>
      <c r="E15" s="63">
        <v>60629.527097667895</v>
      </c>
      <c r="F15" s="253">
        <v>58116.035478581005</v>
      </c>
      <c r="G15" s="253">
        <v>61154.74135536653</v>
      </c>
      <c r="H15" s="253">
        <v>61651.701247368714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</row>
    <row r="16" spans="1:34" s="7" customFormat="1" ht="12.75">
      <c r="A16" s="60" t="s">
        <v>181</v>
      </c>
      <c r="B16" s="63">
        <v>305114</v>
      </c>
      <c r="C16" s="63">
        <v>319804</v>
      </c>
      <c r="D16" s="63">
        <v>329371</v>
      </c>
      <c r="E16" s="63">
        <v>329928.8732109</v>
      </c>
      <c r="F16" s="253">
        <v>293319.24082649</v>
      </c>
      <c r="G16" s="253">
        <v>312079.14587151</v>
      </c>
      <c r="H16" s="253">
        <v>323131.90600641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</row>
    <row r="17" spans="1:34" s="7" customFormat="1" ht="12.75">
      <c r="A17" s="60" t="s">
        <v>207</v>
      </c>
      <c r="B17" s="63"/>
      <c r="C17" s="63"/>
      <c r="D17" s="63">
        <v>857</v>
      </c>
      <c r="E17" s="63">
        <v>1431.9589975</v>
      </c>
      <c r="F17" s="253">
        <v>1456.48248538</v>
      </c>
      <c r="G17" s="253">
        <v>1452.0378361</v>
      </c>
      <c r="H17" s="253">
        <v>1476.9975939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</row>
    <row r="18" spans="1:34" s="7" customFormat="1" ht="12.75">
      <c r="A18" s="60" t="s">
        <v>59</v>
      </c>
      <c r="B18" s="63">
        <v>46912</v>
      </c>
      <c r="C18" s="63">
        <v>45408</v>
      </c>
      <c r="D18" s="63">
        <v>49802</v>
      </c>
      <c r="E18" s="63">
        <v>55770.28626853089</v>
      </c>
      <c r="F18" s="253">
        <v>47739.02258235885</v>
      </c>
      <c r="G18" s="253">
        <v>49517.26944693583</v>
      </c>
      <c r="H18" s="253">
        <v>49929.18054923989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</row>
    <row r="19" spans="1:34" s="7" customFormat="1" ht="12.75">
      <c r="A19" s="66"/>
      <c r="B19" s="67">
        <v>1714312</v>
      </c>
      <c r="C19" s="67">
        <v>1852906</v>
      </c>
      <c r="D19" s="67">
        <v>1974085</v>
      </c>
      <c r="E19" s="67">
        <v>2130656.162130082</v>
      </c>
      <c r="F19" s="222">
        <f>SUM(F4:F18)</f>
        <v>1937042.9922599082</v>
      </c>
      <c r="G19" s="222">
        <v>2093797.4848072203</v>
      </c>
      <c r="H19" s="222">
        <v>2158409.881364265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</row>
    <row r="20" s="191" customFormat="1" ht="12.75"/>
    <row r="21" spans="7:8" s="191" customFormat="1" ht="12.75">
      <c r="G21" s="238"/>
      <c r="H21" s="238"/>
    </row>
    <row r="22" s="191" customFormat="1" ht="12.75"/>
    <row r="23" s="191" customFormat="1" ht="12.75"/>
    <row r="24" s="191" customFormat="1" ht="12.75">
      <c r="G24" s="238"/>
    </row>
    <row r="25" s="191" customFormat="1" ht="12.75"/>
    <row r="26" s="191" customFormat="1" ht="12.75"/>
    <row r="27" s="191" customFormat="1" ht="12.75"/>
    <row r="28" s="191" customFormat="1" ht="12.75"/>
    <row r="29" s="191" customFormat="1" ht="12.75"/>
    <row r="30" s="191" customFormat="1" ht="12.75"/>
    <row r="31" s="191" customFormat="1" ht="12.75"/>
    <row r="32" s="191" customFormat="1" ht="12.75"/>
    <row r="33" s="191" customFormat="1" ht="12.75"/>
    <row r="34" s="191" customFormat="1" ht="12.75"/>
    <row r="35" s="191" customFormat="1" ht="12.75"/>
    <row r="36" s="191" customFormat="1" ht="12.75"/>
    <row r="37" s="191" customFormat="1" ht="12.75"/>
    <row r="38" s="191" customFormat="1" ht="12.75"/>
    <row r="39" s="191" customFormat="1" ht="12.75"/>
    <row r="40" s="191" customFormat="1" ht="12.75"/>
    <row r="41" s="191" customFormat="1" ht="12.75"/>
    <row r="42" s="191" customFormat="1" ht="12.75"/>
    <row r="43" s="191" customFormat="1" ht="12.75"/>
    <row r="44" s="191" customFormat="1" ht="12.75"/>
    <row r="45" s="191" customFormat="1" ht="12.75"/>
    <row r="46" s="191" customFormat="1" ht="12.75"/>
    <row r="47" s="191" customFormat="1" ht="12.75"/>
    <row r="48" s="191" customFormat="1" ht="12.75"/>
    <row r="49" s="191" customFormat="1" ht="12.75"/>
    <row r="50" s="191" customFormat="1" ht="12.75"/>
    <row r="51" s="191" customFormat="1" ht="12.75"/>
    <row r="52" s="191" customFormat="1" ht="12.75"/>
    <row r="53" s="191" customFormat="1" ht="12.75"/>
    <row r="54" s="191" customFormat="1" ht="12.75"/>
    <row r="55" s="191" customFormat="1" ht="12.75"/>
    <row r="56" s="191" customFormat="1" ht="12.75"/>
    <row r="57" s="191" customFormat="1" ht="12.75"/>
    <row r="58" s="191" customFormat="1" ht="12.75"/>
    <row r="59" s="191" customFormat="1" ht="12.75"/>
    <row r="60" s="191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2019-05-16T09:22:40Z</dcterms:modified>
  <cp:category/>
  <cp:version/>
  <cp:contentType/>
  <cp:contentStatus/>
</cp:coreProperties>
</file>